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9300" windowHeight="11205"/>
  </bookViews>
  <sheets>
    <sheet name="январь 2018" sheetId="1" r:id="rId1"/>
    <sheet name="февраль 2018" sheetId="2" r:id="rId2"/>
    <sheet name="март 2017" sheetId="3" r:id="rId3"/>
    <sheet name="1 квартал" sheetId="18" r:id="rId4"/>
    <sheet name="апрель 2017" sheetId="4" r:id="rId5"/>
    <sheet name="май 2017" sheetId="5" r:id="rId6"/>
    <sheet name="июнь" sheetId="6" r:id="rId7"/>
    <sheet name="2 квартал" sheetId="22" r:id="rId8"/>
    <sheet name="полугодие" sheetId="19" r:id="rId9"/>
    <sheet name="июль" sheetId="14" r:id="rId10"/>
    <sheet name="август" sheetId="16" r:id="rId11"/>
    <sheet name="сентябрь" sheetId="17" r:id="rId12"/>
    <sheet name="3 квартал" sheetId="23" r:id="rId13"/>
    <sheet name="9 месяцев" sheetId="20" r:id="rId14"/>
    <sheet name="октябрь" sheetId="24" r:id="rId15"/>
    <sheet name="ноябрь" sheetId="25" r:id="rId16"/>
    <sheet name="декабрь" sheetId="26" r:id="rId17"/>
    <sheet name="за 3 месяца" sheetId="27" r:id="rId18"/>
    <sheet name="год" sheetId="28" r:id="rId19"/>
    <sheet name="общая информация" sheetId="21" r:id="rId20"/>
  </sheets>
  <definedNames>
    <definedName name="_xlnm.Print_Area" localSheetId="3">'1 квартал'!$A$1:$AD$37</definedName>
    <definedName name="_xlnm.Print_Area" localSheetId="7">'2 квартал'!$A$1:$AD$37</definedName>
    <definedName name="_xlnm.Print_Area" localSheetId="12">'3 квартал'!$A$1:$AD$37</definedName>
    <definedName name="_xlnm.Print_Area" localSheetId="13">'9 месяцев'!$A$1:$AD$37</definedName>
    <definedName name="_xlnm.Print_Area" localSheetId="10">август!$A$1:$AD$37</definedName>
    <definedName name="_xlnm.Print_Area" localSheetId="4">'апрель 2017'!$A$1:$AD$37</definedName>
    <definedName name="_xlnm.Print_Area" localSheetId="18">год!$A$1:$AD$37</definedName>
    <definedName name="_xlnm.Print_Area" localSheetId="16">декабрь!$A$1:$AD$37</definedName>
    <definedName name="_xlnm.Print_Area" localSheetId="17">'за 3 месяца'!$A$1:$AD$37</definedName>
    <definedName name="_xlnm.Print_Area" localSheetId="9">июль!$A$1:$AD$37</definedName>
    <definedName name="_xlnm.Print_Area" localSheetId="6">июнь!$A$1:$AD$37</definedName>
    <definedName name="_xlnm.Print_Area" localSheetId="5">'май 2017'!$A$1:$AD$37</definedName>
    <definedName name="_xlnm.Print_Area" localSheetId="2">'март 2017'!$A$1:$AD$37</definedName>
    <definedName name="_xlnm.Print_Area" localSheetId="15">ноябрь!$A$1:$AD$37</definedName>
    <definedName name="_xlnm.Print_Area" localSheetId="14">октябрь!$A$1:$AD$37</definedName>
    <definedName name="_xlnm.Print_Area" localSheetId="8">полугодие!$A$1:$AD$37</definedName>
    <definedName name="_xlnm.Print_Area" localSheetId="11">сентябрь!$A$1:$AD$37</definedName>
    <definedName name="_xlnm.Print_Area" localSheetId="1">'февраль 2018'!$A$1:$AD$37</definedName>
    <definedName name="_xlnm.Print_Area" localSheetId="0">'январь 2018'!$A$1:$AD$36</definedName>
  </definedNames>
  <calcPr calcId="125725"/>
</workbook>
</file>

<file path=xl/calcChain.xml><?xml version="1.0" encoding="utf-8"?>
<calcChain xmlns="http://schemas.openxmlformats.org/spreadsheetml/2006/main">
  <c r="R13" i="1"/>
  <c r="AD13"/>
  <c r="AD13" i="2"/>
  <c r="AD13" i="3" s="1"/>
  <c r="AD13" i="4" s="1"/>
  <c r="AD13" i="5" s="1"/>
  <c r="AD13" i="6" s="1"/>
  <c r="AD13" i="14" s="1"/>
  <c r="AD13" i="16" s="1"/>
  <c r="AD13" i="17" s="1"/>
  <c r="AD13" i="24" s="1"/>
  <c r="AD13" i="25" s="1"/>
  <c r="AD13" i="26" s="1"/>
  <c r="D29" i="1"/>
  <c r="D10"/>
  <c r="D8"/>
  <c r="R13" i="26"/>
  <c r="R11"/>
  <c r="R12"/>
  <c r="R9"/>
  <c r="D10"/>
  <c r="D8"/>
  <c r="R9" i="16"/>
  <c r="R9" i="17"/>
  <c r="R9" i="25"/>
  <c r="D21"/>
  <c r="D21" i="27"/>
  <c r="R21" s="1"/>
  <c r="D7" i="25"/>
  <c r="R9" i="24"/>
  <c r="B200" i="21"/>
  <c r="B201"/>
  <c r="B202"/>
  <c r="B203"/>
  <c r="B204"/>
  <c r="B205"/>
  <c r="B206"/>
  <c r="B207"/>
  <c r="B208"/>
  <c r="B209"/>
  <c r="B198"/>
  <c r="B199"/>
  <c r="B164"/>
  <c r="B165"/>
  <c r="B166"/>
  <c r="B167"/>
  <c r="B168"/>
  <c r="B169"/>
  <c r="B170"/>
  <c r="B171"/>
  <c r="B172"/>
  <c r="B173"/>
  <c r="B174"/>
  <c r="B175"/>
  <c r="B176"/>
  <c r="B177"/>
  <c r="I141"/>
  <c r="I143"/>
  <c r="H120"/>
  <c r="H122"/>
  <c r="H125"/>
  <c r="H126"/>
  <c r="H138"/>
  <c r="H139"/>
  <c r="H140"/>
  <c r="H145"/>
  <c r="AD9" i="14"/>
  <c r="AD9" i="16" s="1"/>
  <c r="AD9" i="17" s="1"/>
  <c r="AD9" i="24" s="1"/>
  <c r="AD9" i="25" s="1"/>
  <c r="AD9" i="26" s="1"/>
  <c r="D13" i="18"/>
  <c r="AD13" s="1"/>
  <c r="D13" i="19" s="1"/>
  <c r="AD13" s="1"/>
  <c r="D13" i="22"/>
  <c r="D40" i="6"/>
  <c r="E109" i="21"/>
  <c r="E110"/>
  <c r="E111"/>
  <c r="B97"/>
  <c r="B82"/>
  <c r="B83"/>
  <c r="B84"/>
  <c r="B85"/>
  <c r="B86"/>
  <c r="E48"/>
  <c r="B55"/>
  <c r="B56"/>
  <c r="B57"/>
  <c r="B58"/>
  <c r="B59"/>
  <c r="B60"/>
  <c r="B61"/>
  <c r="B62"/>
  <c r="B63"/>
  <c r="B64"/>
  <c r="B65"/>
  <c r="B66"/>
  <c r="B67"/>
  <c r="B68"/>
  <c r="B69"/>
  <c r="B70"/>
  <c r="B71"/>
  <c r="E13"/>
  <c r="E24"/>
  <c r="E42"/>
  <c r="E12"/>
  <c r="E77"/>
  <c r="E79"/>
  <c r="B5"/>
  <c r="B6"/>
  <c r="B7"/>
  <c r="B8"/>
  <c r="B9"/>
  <c r="B234"/>
  <c r="B235"/>
  <c r="B236"/>
  <c r="B237"/>
  <c r="E242"/>
  <c r="E227"/>
  <c r="G185"/>
  <c r="D16" i="23"/>
  <c r="R16" s="1"/>
  <c r="D10"/>
  <c r="R10"/>
  <c r="D21"/>
  <c r="D23" s="1"/>
  <c r="R23" s="1"/>
  <c r="D7" i="22"/>
  <c r="AD7" s="1"/>
  <c r="AD13" i="27"/>
  <c r="R13"/>
  <c r="AD12"/>
  <c r="R11"/>
  <c r="AD11"/>
  <c r="R6" i="26"/>
  <c r="D40" i="25"/>
  <c r="D29"/>
  <c r="R29"/>
  <c r="AD29"/>
  <c r="D23"/>
  <c r="R23"/>
  <c r="R21"/>
  <c r="D16"/>
  <c r="R16"/>
  <c r="R13"/>
  <c r="R12"/>
  <c r="R11"/>
  <c r="R10"/>
  <c r="R8"/>
  <c r="R7"/>
  <c r="R6"/>
  <c r="B196" i="21"/>
  <c r="B197"/>
  <c r="D40" i="24"/>
  <c r="D29"/>
  <c r="R29"/>
  <c r="AD29"/>
  <c r="D23"/>
  <c r="R23"/>
  <c r="R21"/>
  <c r="R16"/>
  <c r="R13"/>
  <c r="R12"/>
  <c r="R11"/>
  <c r="R10"/>
  <c r="R8"/>
  <c r="R7"/>
  <c r="R6"/>
  <c r="R6" i="23"/>
  <c r="D21" i="22"/>
  <c r="AD21" s="1"/>
  <c r="AD21" i="23" s="1"/>
  <c r="D11" i="22"/>
  <c r="D12"/>
  <c r="D10"/>
  <c r="AD10" s="1"/>
  <c r="D6"/>
  <c r="R6" s="1"/>
  <c r="J192" i="21"/>
  <c r="J190"/>
  <c r="J187"/>
  <c r="E186"/>
  <c r="J185"/>
  <c r="B138"/>
  <c r="B139"/>
  <c r="B140"/>
  <c r="B141"/>
  <c r="B142"/>
  <c r="B143"/>
  <c r="B144"/>
  <c r="B145"/>
  <c r="B146"/>
  <c r="B147"/>
  <c r="E153"/>
  <c r="B98"/>
  <c r="B99"/>
  <c r="B100"/>
  <c r="B118"/>
  <c r="B119"/>
  <c r="B120"/>
  <c r="B121"/>
  <c r="B122"/>
  <c r="B123"/>
  <c r="B124"/>
  <c r="B125"/>
  <c r="B126"/>
  <c r="E128"/>
  <c r="D16" i="17"/>
  <c r="R16"/>
  <c r="D23"/>
  <c r="R23"/>
  <c r="R13"/>
  <c r="R11"/>
  <c r="R12"/>
  <c r="R6" i="19"/>
  <c r="D6" i="18"/>
  <c r="D12"/>
  <c r="AD12" s="1"/>
  <c r="D12" i="19" s="1"/>
  <c r="AD12" s="1"/>
  <c r="D10" i="18"/>
  <c r="AD10" s="1"/>
  <c r="D10" i="19" s="1"/>
  <c r="D7" i="18"/>
  <c r="R7"/>
  <c r="D40" i="17"/>
  <c r="R21"/>
  <c r="R10"/>
  <c r="R7"/>
  <c r="D40" i="16"/>
  <c r="D23"/>
  <c r="R23"/>
  <c r="R21"/>
  <c r="D16"/>
  <c r="R16"/>
  <c r="R10"/>
  <c r="R8"/>
  <c r="R7"/>
  <c r="D23" i="14"/>
  <c r="R23"/>
  <c r="R21"/>
  <c r="R10"/>
  <c r="D16" i="5"/>
  <c r="D16" i="3"/>
  <c r="R16"/>
  <c r="D23" i="2"/>
  <c r="R23"/>
  <c r="D16"/>
  <c r="R16"/>
  <c r="AD16"/>
  <c r="AD16" i="3"/>
  <c r="AD16" i="4" s="1"/>
  <c r="AD16" i="5" s="1"/>
  <c r="AD16" i="6" s="1"/>
  <c r="AD16" i="14" s="1"/>
  <c r="AD16" i="16" s="1"/>
  <c r="AD16" i="17" s="1"/>
  <c r="AD16" i="24" s="1"/>
  <c r="AD16" i="25" s="1"/>
  <c r="AD16" i="26" s="1"/>
  <c r="R29" i="1"/>
  <c r="AD29"/>
  <c r="D21" i="18"/>
  <c r="D23" s="1"/>
  <c r="D11"/>
  <c r="AD11" s="1"/>
  <c r="D11" i="19" s="1"/>
  <c r="AD11" s="1"/>
  <c r="R11" i="1"/>
  <c r="AD11"/>
  <c r="AD11" i="2"/>
  <c r="AD11" i="3" s="1"/>
  <c r="AD11" i="4" s="1"/>
  <c r="AD11" i="5" s="1"/>
  <c r="AD11" i="6" s="1"/>
  <c r="AD11" i="14" s="1"/>
  <c r="AD11" i="16" s="1"/>
  <c r="AD11" i="17" s="1"/>
  <c r="AD11" i="24" s="1"/>
  <c r="AD11" i="25" s="1"/>
  <c r="AD11" i="26" s="1"/>
  <c r="D23" i="6"/>
  <c r="R21"/>
  <c r="D16"/>
  <c r="R16"/>
  <c r="R13"/>
  <c r="R10"/>
  <c r="D8"/>
  <c r="R8"/>
  <c r="R7"/>
  <c r="R21" i="5"/>
  <c r="R13"/>
  <c r="R10"/>
  <c r="R8"/>
  <c r="R7"/>
  <c r="D23" i="4"/>
  <c r="R23"/>
  <c r="R10"/>
  <c r="D16"/>
  <c r="R16"/>
  <c r="R7"/>
  <c r="D23" i="3"/>
  <c r="R10"/>
  <c r="R13"/>
  <c r="R8"/>
  <c r="R7"/>
  <c r="R21" i="2"/>
  <c r="R13"/>
  <c r="R11"/>
  <c r="R10"/>
  <c r="D8"/>
  <c r="R8"/>
  <c r="R7"/>
  <c r="R7" i="1"/>
  <c r="AD7"/>
  <c r="AD7" i="2"/>
  <c r="AD7" i="3"/>
  <c r="AD7" i="4" s="1"/>
  <c r="AD7" i="5" s="1"/>
  <c r="AD7" i="6" s="1"/>
  <c r="AD7" i="14" s="1"/>
  <c r="AD7" i="16" s="1"/>
  <c r="AD7" i="17" s="1"/>
  <c r="AD7" i="24" s="1"/>
  <c r="AD7" i="25" s="1"/>
  <c r="AD7" i="26" s="1"/>
  <c r="R12" i="1"/>
  <c r="AD12"/>
  <c r="AD12" i="2"/>
  <c r="AD12" i="3" s="1"/>
  <c r="AD12" i="4" s="1"/>
  <c r="AD12" i="5" s="1"/>
  <c r="AD12" i="6" s="1"/>
  <c r="AD12" i="14" s="1"/>
  <c r="AD12" i="16" s="1"/>
  <c r="AD12" i="17" s="1"/>
  <c r="AD12" i="24" s="1"/>
  <c r="AD12" i="25" s="1"/>
  <c r="AD12" i="26" s="1"/>
  <c r="R6" i="1"/>
  <c r="R10"/>
  <c r="AD10"/>
  <c r="AD10" i="2"/>
  <c r="AD10" i="3" s="1"/>
  <c r="AD10" i="4" s="1"/>
  <c r="AD10" i="5" s="1"/>
  <c r="AD10" i="6" s="1"/>
  <c r="AD10" i="14" s="1"/>
  <c r="AD10" i="16" s="1"/>
  <c r="AD10" i="17" s="1"/>
  <c r="AD10" i="24" s="1"/>
  <c r="AD10" i="25" s="1"/>
  <c r="AD10" i="26" s="1"/>
  <c r="R16" i="1"/>
  <c r="D23" i="5"/>
  <c r="R23"/>
  <c r="D40"/>
  <c r="D40" i="4"/>
  <c r="R21" i="3"/>
  <c r="R8" i="4"/>
  <c r="R21"/>
  <c r="D40" i="3"/>
  <c r="R11"/>
  <c r="D23" i="1"/>
  <c r="R23"/>
  <c r="AD23"/>
  <c r="AD23" i="2"/>
  <c r="AD23" i="3" s="1"/>
  <c r="AD23" i="4" s="1"/>
  <c r="AD23" i="5" s="1"/>
  <c r="AD23" i="6" s="1"/>
  <c r="AD23" i="14" s="1"/>
  <c r="AD23" i="16" s="1"/>
  <c r="AD23" i="17" s="1"/>
  <c r="AD23" i="24" s="1"/>
  <c r="AD23" i="25" s="1"/>
  <c r="AD23" i="26" s="1"/>
  <c r="R8" i="17"/>
  <c r="R6" i="18"/>
  <c r="R12" i="27"/>
  <c r="R16" i="5"/>
  <c r="R23" i="6"/>
  <c r="R23" i="3"/>
  <c r="D8" i="22"/>
  <c r="AD8" s="1"/>
  <c r="R21" i="1"/>
  <c r="AD21"/>
  <c r="AD21" i="2"/>
  <c r="AD21" i="3" s="1"/>
  <c r="AD21" i="4" s="1"/>
  <c r="AD21" i="5" s="1"/>
  <c r="AD21" i="6" s="1"/>
  <c r="AD21" i="14" s="1"/>
  <c r="AD21" i="16" s="1"/>
  <c r="AD21" i="17" s="1"/>
  <c r="AD21" i="24" s="1"/>
  <c r="AD21" i="25" s="1"/>
  <c r="AD21" i="26" s="1"/>
  <c r="R8" i="1"/>
  <c r="AD8"/>
  <c r="AD8" i="2"/>
  <c r="AD8" i="3"/>
  <c r="AD8" i="4" s="1"/>
  <c r="AD8" i="5" s="1"/>
  <c r="AD8" i="6" s="1"/>
  <c r="AD8" i="14" s="1"/>
  <c r="AD8" i="16" s="1"/>
  <c r="AD8" i="17" s="1"/>
  <c r="AD8" i="24" s="1"/>
  <c r="AD8" i="25" s="1"/>
  <c r="AD8" i="26" s="1"/>
  <c r="R6" i="20"/>
  <c r="D16" i="26"/>
  <c r="R16"/>
  <c r="R21"/>
  <c r="D23"/>
  <c r="R23"/>
  <c r="D8" i="27"/>
  <c r="R8" s="1"/>
  <c r="D7"/>
  <c r="R7" s="1"/>
  <c r="D29" i="26"/>
  <c r="R29"/>
  <c r="AD29"/>
  <c r="R7"/>
  <c r="R8"/>
  <c r="D10" i="27"/>
  <c r="R10" i="26"/>
  <c r="D40"/>
  <c r="D8" i="18"/>
  <c r="R8" s="1"/>
  <c r="R21"/>
  <c r="D29"/>
  <c r="R29"/>
  <c r="D16"/>
  <c r="R16"/>
  <c r="R10"/>
  <c r="AD7"/>
  <c r="D7" i="19" s="1"/>
  <c r="R8" i="22"/>
  <c r="R6" i="14"/>
  <c r="E78" i="21"/>
  <c r="D23" i="22"/>
  <c r="AD23" s="1"/>
  <c r="D40"/>
  <c r="D29"/>
  <c r="R29" s="1"/>
  <c r="AD29" s="1"/>
  <c r="R7"/>
  <c r="R23"/>
  <c r="R8" i="14"/>
  <c r="D7"/>
  <c r="R7"/>
  <c r="D29"/>
  <c r="R29"/>
  <c r="AD29"/>
  <c r="D6" i="16"/>
  <c r="D40" i="14"/>
  <c r="D16"/>
  <c r="D7" i="23"/>
  <c r="D40" s="1"/>
  <c r="R16" i="14"/>
  <c r="R6" i="16"/>
  <c r="D29"/>
  <c r="D6" i="17" s="1"/>
  <c r="R29" i="16"/>
  <c r="AD29"/>
  <c r="D8" i="23"/>
  <c r="R8" s="1"/>
  <c r="AD8" s="1"/>
  <c r="E75" i="21"/>
  <c r="E91"/>
  <c r="E106"/>
  <c r="E50"/>
  <c r="E49"/>
  <c r="R21" i="23"/>
  <c r="R7"/>
  <c r="AD7" s="1"/>
  <c r="E213" i="21"/>
  <c r="E130"/>
  <c r="E155"/>
  <c r="E183"/>
  <c r="E185"/>
  <c r="E215"/>
  <c r="E229"/>
  <c r="E244"/>
  <c r="AD21" i="27"/>
  <c r="R10"/>
  <c r="D16"/>
  <c r="R16"/>
  <c r="AD8"/>
  <c r="D23"/>
  <c r="AD7"/>
  <c r="AD16"/>
  <c r="D40"/>
  <c r="AD10"/>
  <c r="R23"/>
  <c r="AD23"/>
  <c r="D40" i="18"/>
  <c r="AD21"/>
  <c r="D21" i="19"/>
  <c r="AD16" i="18"/>
  <c r="AD8"/>
  <c r="D6" i="2"/>
  <c r="D23" i="19"/>
  <c r="AD21"/>
  <c r="R21"/>
  <c r="R6" i="2"/>
  <c r="D29"/>
  <c r="D21" i="20"/>
  <c r="D21" i="28"/>
  <c r="AD23" i="19"/>
  <c r="R23"/>
  <c r="R29" i="2"/>
  <c r="D6" i="3"/>
  <c r="R21" i="28"/>
  <c r="D23"/>
  <c r="AD21"/>
  <c r="AD21" i="20"/>
  <c r="D23"/>
  <c r="R21"/>
  <c r="D29" i="3"/>
  <c r="R6"/>
  <c r="AD23" i="20"/>
  <c r="R23"/>
  <c r="R23" i="28"/>
  <c r="AD23"/>
  <c r="D6" i="4"/>
  <c r="R29" i="3"/>
  <c r="R6" i="4"/>
  <c r="D29"/>
  <c r="D6" i="5"/>
  <c r="R29" i="4"/>
  <c r="R6" i="5"/>
  <c r="D29"/>
  <c r="R29"/>
  <c r="D6" i="6"/>
  <c r="R6"/>
  <c r="D29"/>
  <c r="R29"/>
  <c r="D29" i="19" l="1"/>
  <c r="R29" s="1"/>
  <c r="AD29" s="1"/>
  <c r="D6" i="28" s="1"/>
  <c r="R6" s="1"/>
  <c r="AD7" i="19"/>
  <c r="D8"/>
  <c r="D16"/>
  <c r="R7"/>
  <c r="D40"/>
  <c r="D29" i="17"/>
  <c r="R29" s="1"/>
  <c r="R6"/>
  <c r="AD23" i="18"/>
  <c r="R23"/>
  <c r="D12" i="28"/>
  <c r="D12" i="20"/>
  <c r="D13"/>
  <c r="D13" i="28"/>
  <c r="AD10" i="23"/>
  <c r="D11" i="28"/>
  <c r="D11" i="20"/>
  <c r="R10" i="19"/>
  <c r="AD10"/>
  <c r="AD23" i="23"/>
  <c r="R10" i="22"/>
  <c r="R21"/>
  <c r="D16"/>
  <c r="D29" i="23"/>
  <c r="D6" i="27" l="1"/>
  <c r="R29" i="23"/>
  <c r="AD29" s="1"/>
  <c r="R11" i="28"/>
  <c r="AD11"/>
  <c r="AD13" i="20"/>
  <c r="R13"/>
  <c r="R12" i="28"/>
  <c r="AD12"/>
  <c r="AD8" i="19"/>
  <c r="R8"/>
  <c r="R16" i="22"/>
  <c r="AD16"/>
  <c r="AD16" i="23" s="1"/>
  <c r="D10" i="28"/>
  <c r="D10" i="20"/>
  <c r="AD11"/>
  <c r="R11"/>
  <c r="R13" i="28"/>
  <c r="AD13"/>
  <c r="R12" i="20"/>
  <c r="AD12"/>
  <c r="AD16" i="19"/>
  <c r="R16"/>
  <c r="D7" i="20"/>
  <c r="D7" i="28"/>
  <c r="D8" i="20" l="1"/>
  <c r="AD7"/>
  <c r="R7"/>
  <c r="D29"/>
  <c r="R29" s="1"/>
  <c r="AD29" s="1"/>
  <c r="D40"/>
  <c r="R10" i="28"/>
  <c r="AD10"/>
  <c r="R6" i="27"/>
  <c r="D29"/>
  <c r="R29" s="1"/>
  <c r="AD29" s="1"/>
  <c r="D8" i="28"/>
  <c r="R7"/>
  <c r="D29"/>
  <c r="R29" s="1"/>
  <c r="AD29" s="1"/>
  <c r="D40"/>
  <c r="AD7"/>
  <c r="AD10" i="20"/>
  <c r="R10"/>
  <c r="R8" l="1"/>
  <c r="D16"/>
  <c r="AD8"/>
  <c r="R8" i="28"/>
  <c r="D16"/>
  <c r="AD8"/>
  <c r="AD16" i="20" l="1"/>
  <c r="R16"/>
  <c r="AD16" i="28"/>
  <c r="R16"/>
</calcChain>
</file>

<file path=xl/sharedStrings.xml><?xml version="1.0" encoding="utf-8"?>
<sst xmlns="http://schemas.openxmlformats.org/spreadsheetml/2006/main" count="1522" uniqueCount="243">
  <si>
    <t>С начала года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</si>
  <si>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</si>
  <si>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</si>
  <si>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</si>
  <si>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</si>
  <si>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</si>
  <si>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6"/>
        <rFont val="Times New Roman"/>
        <family val="1"/>
        <charset val="204"/>
      </rPr>
      <t>1</t>
    </r>
  </si>
  <si>
    <r>
      <t xml:space="preserve">Основы государственного управления </t>
    </r>
    <r>
      <rPr>
        <vertAlign val="superscript"/>
        <sz val="16"/>
        <rFont val="Times New Roman"/>
        <family val="1"/>
        <charset val="204"/>
      </rPr>
      <t>2</t>
    </r>
  </si>
  <si>
    <r>
      <t xml:space="preserve">Международные отношения. Международное право </t>
    </r>
    <r>
      <rPr>
        <vertAlign val="superscript"/>
        <sz val="16"/>
        <rFont val="Times New Roman"/>
        <family val="1"/>
        <charset val="204"/>
      </rPr>
      <t>3</t>
    </r>
  </si>
  <si>
    <r>
      <t xml:space="preserve">Гражданское право </t>
    </r>
    <r>
      <rPr>
        <vertAlign val="superscript"/>
        <sz val="16"/>
        <rFont val="Times New Roman"/>
        <family val="1"/>
        <charset val="204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</si>
  <si>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</si>
  <si>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</si>
  <si>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6"/>
        <rFont val="Times New Roman"/>
        <family val="1"/>
        <charset val="204"/>
      </rPr>
      <t>5</t>
    </r>
  </si>
  <si>
    <r>
      <t xml:space="preserve">Социальное обеспечение и социальное страхование </t>
    </r>
    <r>
      <rPr>
        <vertAlign val="superscript"/>
        <sz val="16"/>
        <rFont val="Times New Roman"/>
        <family val="1"/>
        <charset val="204"/>
      </rPr>
      <t>6</t>
    </r>
  </si>
  <si>
    <r>
      <t xml:space="preserve">Образование. Наука. Культура </t>
    </r>
    <r>
      <rPr>
        <vertAlign val="superscript"/>
        <sz val="16"/>
        <rFont val="Times New Roman"/>
        <family val="1"/>
        <charset val="204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</si>
  <si>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6"/>
        <rFont val="Times New Roman"/>
        <family val="1"/>
        <charset val="204"/>
      </rPr>
      <t>8</t>
    </r>
  </si>
  <si>
    <r>
      <t xml:space="preserve">Финансы </t>
    </r>
    <r>
      <rPr>
        <vertAlign val="superscript"/>
        <sz val="16"/>
        <rFont val="Times New Roman"/>
        <family val="1"/>
        <charset val="204"/>
      </rPr>
      <t>9</t>
    </r>
  </si>
  <si>
    <r>
      <t xml:space="preserve">Хозяйственная деятельность </t>
    </r>
    <r>
      <rPr>
        <vertAlign val="superscript"/>
        <sz val="16"/>
        <rFont val="Times New Roman"/>
        <family val="1"/>
        <charset val="204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</si>
  <si>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6"/>
        <rFont val="Times New Roman"/>
        <family val="1"/>
        <charset val="204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</si>
  <si>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</si>
  <si>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</si>
  <si>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6"/>
        <rFont val="Times New Roman"/>
        <family val="1"/>
        <charset val="204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</si>
  <si>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</si>
  <si>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</si>
  <si>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6"/>
        <rFont val="Times New Roman"/>
        <family val="1"/>
        <charset val="204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</si>
  <si>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</si>
  <si>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</si>
  <si>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</si>
  <si>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</si>
  <si>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6"/>
        <rFont val="Times New Roman"/>
        <family val="1"/>
        <charset val="204"/>
      </rPr>
      <t>14</t>
    </r>
  </si>
  <si>
    <r>
      <t xml:space="preserve">Содержание и обеспечение коммунальными услугами жилого фонда </t>
    </r>
    <r>
      <rPr>
        <vertAlign val="superscript"/>
        <sz val="16"/>
        <rFont val="Times New Roman"/>
        <family val="1"/>
        <charset val="204"/>
      </rPr>
      <t>15</t>
    </r>
  </si>
  <si>
    <t>Переходящий остаток за предыдущий отчётный период</t>
  </si>
  <si>
    <t>в том числе заявлений</t>
  </si>
  <si>
    <t>в том числе жалоб</t>
  </si>
  <si>
    <t>в том числе предложений</t>
  </si>
  <si>
    <t>Из них:</t>
  </si>
  <si>
    <t>взято на контроль</t>
  </si>
  <si>
    <t xml:space="preserve">рассмотрено с выездом на место       </t>
  </si>
  <si>
    <t>рассмотрено коллегиально</t>
  </si>
  <si>
    <t>поддержано</t>
  </si>
  <si>
    <t>в том числе меры приняты</t>
  </si>
  <si>
    <t>разъяснено</t>
  </si>
  <si>
    <t>не поддержано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</si>
  <si>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</si>
  <si>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</si>
  <si>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</si>
  <si>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</si>
  <si>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</si>
  <si>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</si>
  <si>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</si>
  <si>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</si>
  <si>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</si>
  <si>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</si>
  <si>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</si>
  <si>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</si>
  <si>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</si>
  <si>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</si>
  <si>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</si>
  <si>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непоспедственно в орган исполнительной власти (орган местного самоуправления)</t>
  </si>
  <si>
    <t>доложено руководителю высшего исполнительного органа власти (органа местного самоуправления)</t>
  </si>
  <si>
    <t>Результативность по рассмотренным обращениям за отчётный период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</si>
  <si>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</si>
  <si>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За месяц</t>
  </si>
  <si>
    <t>Количество обращений</t>
  </si>
  <si>
    <t>в том числе запросов</t>
  </si>
  <si>
    <t>январь</t>
  </si>
  <si>
    <t>Поздняков</t>
  </si>
  <si>
    <t>февраль</t>
  </si>
  <si>
    <t>переходящий ост</t>
  </si>
  <si>
    <t>заявление</t>
  </si>
  <si>
    <t>остаток</t>
  </si>
  <si>
    <t>ПРИШЛО</t>
  </si>
  <si>
    <t xml:space="preserve">пришло </t>
  </si>
  <si>
    <t>март</t>
  </si>
  <si>
    <t>СНЯТО в ФЕВРАЛЕ</t>
  </si>
  <si>
    <t>СНЯТО в Январе</t>
  </si>
  <si>
    <t>снято в марте</t>
  </si>
  <si>
    <t>апрель</t>
  </si>
  <si>
    <t>снято в апреле</t>
  </si>
  <si>
    <t>май</t>
  </si>
  <si>
    <t>июнь</t>
  </si>
  <si>
    <t>снято в мае</t>
  </si>
  <si>
    <t>июль</t>
  </si>
  <si>
    <t>снято в июле</t>
  </si>
  <si>
    <t>август</t>
  </si>
  <si>
    <t>сентябрь</t>
  </si>
  <si>
    <t>запрос</t>
  </si>
  <si>
    <t>снято в августе</t>
  </si>
  <si>
    <t>снято в сентябре</t>
  </si>
  <si>
    <t>за 1 кв. пришло</t>
  </si>
  <si>
    <t>снято</t>
  </si>
  <si>
    <t xml:space="preserve">заявлений </t>
  </si>
  <si>
    <t>жалоб</t>
  </si>
  <si>
    <t>предложений</t>
  </si>
  <si>
    <t>ПРИШЛО за 2 месяца</t>
  </si>
  <si>
    <t>СНЯТО в за 2 месяца</t>
  </si>
  <si>
    <t>ПРИШЛО за 3 месяца</t>
  </si>
  <si>
    <t>СНЯТО в за 3 месяца</t>
  </si>
  <si>
    <t>ПРИШЛО за 4 месяца</t>
  </si>
  <si>
    <t>СНЯТО в за 4 месяца</t>
  </si>
  <si>
    <t>ПРИШЛО за 5 месяцев</t>
  </si>
  <si>
    <t>СНЯТО в за 5 месяцев</t>
  </si>
  <si>
    <t>пришло за 7 месяцев</t>
  </si>
  <si>
    <t>снято за 7 месяцев</t>
  </si>
  <si>
    <t>пришло за 8 месяцев</t>
  </si>
  <si>
    <t>снято за 8 месяцев</t>
  </si>
  <si>
    <t>за 3 квартал пришло</t>
  </si>
  <si>
    <t>пришло за 9 месяцев</t>
  </si>
  <si>
    <t>снято за 9 месяцев</t>
  </si>
  <si>
    <t>ИНФОРМАЦИЯ ЗА 3 КВАРТАЛ 2015 ГОДА О РАССМОТРЕНИИ ПИСЬМЕННЫХ ОБРАЩЕНИЙ ГРАЖДАН В департаменте лесного хозяйства Новосибирской области</t>
  </si>
  <si>
    <t>октябрь</t>
  </si>
  <si>
    <t>пришло в октябре</t>
  </si>
  <si>
    <t>снято в октябре</t>
  </si>
  <si>
    <t>ноябрь</t>
  </si>
  <si>
    <t>пришло в ноябре</t>
  </si>
  <si>
    <t>снято в ноябре</t>
  </si>
  <si>
    <t>декабрь</t>
  </si>
  <si>
    <t>пришло в декабре</t>
  </si>
  <si>
    <t>снято в декабре</t>
  </si>
  <si>
    <t>ИНФОРМАЦИЯ ЗА  3 месяца (октябрь, ноябрь, декабрь) 2015 ГОДА О РАССМОТРЕНИИ ПИСЬМЕННЫХ ОБРАЩЕНИЙ ГРАЖДАН В департаменте лесного хозяйства Новосибирской области</t>
  </si>
  <si>
    <t>ИНФОРМАЦИЯ ЗА  2015 ГОД О РАССМОТРЕНИИ ПИСЬМЕННЫХ ОБРАЩЕНИЙ ГРАЖДАН В департаменте лесного хозяйства Новосибирской области</t>
  </si>
  <si>
    <t xml:space="preserve"> </t>
  </si>
  <si>
    <t>ИНФОРМАЦИЯ ЗА  ФЕВРАЛЬ 2016 ГОДА О РАССМОТРЕНИИ ПИСЬМЕННЫХ ОБРАЩЕНИЙ ГРАЖДАН В департаменте лесного хозяйства Новосибирской области</t>
  </si>
  <si>
    <t>Лобач</t>
  </si>
  <si>
    <t>Попов</t>
  </si>
  <si>
    <t>количество вопросов</t>
  </si>
  <si>
    <t>ТИП ВОПРОСА</t>
  </si>
  <si>
    <t>ТЕМА</t>
  </si>
  <si>
    <t>№ вх</t>
  </si>
  <si>
    <t>ИНФОРМАЦИЯ ЗА  ИЮНЬ 2016 ГОДА О РАССМОТРЕНИИ ПИСЬМЕННЫХ ОБРАЩЕНИЙ ГРАЖДАН В департаменте лесного хозяйства Новосибирской области</t>
  </si>
  <si>
    <t>ИНФОРМАЦИЯ ЗА  1 КВАРТАЛ 2016 ГОДА О РАССМОТРЕНИИ ПИСЬМЕННЫХ ОБРАЩЕНИЙ ГРАЖДАН В департаменте лесного хозяйства Новосибирской области</t>
  </si>
  <si>
    <t>За КВАРТАЛ</t>
  </si>
  <si>
    <t>Романенко</t>
  </si>
  <si>
    <t>ИНФОРМАЦИЯ ЗА  9 месяцев 2016 ГОДА О РАССМОТРЕНИИ ПИСЬМЕННЫХ ОБРАЩЕНИЙ ГРАЖДАН В департаменте лесного хозяйства Новосибирской области</t>
  </si>
  <si>
    <t>Шамина</t>
  </si>
  <si>
    <t>жалоба</t>
  </si>
  <si>
    <t>Кляйн</t>
  </si>
  <si>
    <t>Певзнер</t>
  </si>
  <si>
    <t>Пасечник</t>
  </si>
  <si>
    <t>перенаправлено</t>
  </si>
  <si>
    <t>Носков</t>
  </si>
  <si>
    <t>Прийдак</t>
  </si>
  <si>
    <t>Абульхасанова Б.Р.</t>
  </si>
  <si>
    <t>Кулешова О.Д</t>
  </si>
  <si>
    <t>Грибанов С.</t>
  </si>
  <si>
    <t xml:space="preserve"> Григорьева Т.А.</t>
  </si>
  <si>
    <t>Иванова Д.Ю.</t>
  </si>
  <si>
    <t xml:space="preserve"> 
Потапкин С.В</t>
  </si>
  <si>
    <t xml:space="preserve"> 
Щевровский А.Н.</t>
  </si>
  <si>
    <t>Занько</t>
  </si>
  <si>
    <t>Хлебникова</t>
  </si>
  <si>
    <t>Хлопов</t>
  </si>
  <si>
    <t>Богданова</t>
  </si>
  <si>
    <t>пришло</t>
  </si>
  <si>
    <t>сняли</t>
  </si>
  <si>
    <t>осталось</t>
  </si>
  <si>
    <t>ИНФОРМАЦИЯ ЗА  МАРТ 2017 ГОДА О РАССМОТРЕНИИ ПИСЬМЕННЫХ ОБРАЩЕНИЙ ГРАЖДАН В департаменте лесного хозяйства Новосибирской области</t>
  </si>
  <si>
    <t>Масалов</t>
  </si>
  <si>
    <t>Конакова</t>
  </si>
  <si>
    <t>Митрофанова</t>
  </si>
  <si>
    <t>Мордовина</t>
  </si>
  <si>
    <t>Агалаков</t>
  </si>
  <si>
    <t>Полянский</t>
  </si>
  <si>
    <t>Хлевная</t>
  </si>
  <si>
    <t>Вялкова</t>
  </si>
  <si>
    <t>Богданова (колл)</t>
  </si>
  <si>
    <t>Спиридонов</t>
  </si>
  <si>
    <t>Ташкинов</t>
  </si>
  <si>
    <t>Гуляихина</t>
  </si>
  <si>
    <t>Баранова</t>
  </si>
  <si>
    <t>Сабинин</t>
  </si>
  <si>
    <t>ИНФОРМАЦИЯ ЗА  АПРЕЛЬ 2017 ГОДА О РАССМОТРЕНИИ ПИСЬМЕННЫХ ОБРАЩЕНИЙ ГРАЖДАН В департаменте лесного хозяйства Новосибирской области</t>
  </si>
  <si>
    <t>за 1 квартал</t>
  </si>
  <si>
    <t>ИНФОРМАЦИЯ ЗА  МАЙ 2017 ГОДА О РАССМОТРЕНИИ ПИСЬМЕННЫХ ОБРАЩЕНИЙ ГРАЖДАН В департаменте лесного хозяйства Новосибирской области</t>
  </si>
  <si>
    <t>Братанова</t>
  </si>
  <si>
    <t>Алейникова</t>
  </si>
  <si>
    <t>Корнев</t>
  </si>
  <si>
    <t>Юкляевский</t>
  </si>
  <si>
    <t>Симонова</t>
  </si>
  <si>
    <t>перенаправлено по компитенции</t>
  </si>
  <si>
    <t>32 гр</t>
  </si>
  <si>
    <t>Скокова</t>
  </si>
  <si>
    <t>проведено в мае перенаправлено по подведомственности</t>
  </si>
  <si>
    <t>Мацко</t>
  </si>
  <si>
    <t>пр23</t>
  </si>
  <si>
    <t>Околелав</t>
  </si>
  <si>
    <t>14 гр.</t>
  </si>
  <si>
    <t>15.06.017</t>
  </si>
  <si>
    <t>пр.37</t>
  </si>
  <si>
    <t>Степанова</t>
  </si>
  <si>
    <t>Кононов</t>
  </si>
  <si>
    <t>21 гр.</t>
  </si>
  <si>
    <t>Голикова</t>
  </si>
  <si>
    <t>Митрофонов</t>
  </si>
  <si>
    <t>Купряхина</t>
  </si>
  <si>
    <t>Заливин</t>
  </si>
  <si>
    <t>Кутрова</t>
  </si>
  <si>
    <t>пришло за 2 кв.</t>
  </si>
  <si>
    <t>рассмотрено во 2 кв.</t>
  </si>
  <si>
    <t xml:space="preserve">осталось </t>
  </si>
  <si>
    <t>так надо</t>
  </si>
  <si>
    <t>рассмотрено</t>
  </si>
  <si>
    <t>ИНФОРМАЦИЯ ЗА  ИЮЛЬ 2017 ГОДА О РАССМОТРЕНИИ ПИСЬМЕННЫХ ОБРАЩЕНИЙ ГРАЖДАН В департаменте лесного хозяйства Новосибирской области</t>
  </si>
  <si>
    <t>ИНФОРМАЦИЯ ЗА  2 КВАРТАЛ 2017  ГОДА О РАССМОТРЕНИИ ПИСЬМЕННЫХ ОБРАЩЕНИЙ ГРАЖДАН В департаменте лесного хозяйства Новосибирской области</t>
  </si>
  <si>
    <t>ИНФОРМАЦИЯ ЗА  ПОЛУГОДИЕ 2017 ГОДА О РАССМОТРЕНИИ ПИСЬМЕННЫХ ОБРАЩЕНИЙ ГРАЖДАН В департаменте лесного хозяйства Новосибирской области</t>
  </si>
  <si>
    <t>Копытова</t>
  </si>
  <si>
    <t>Кокоткина</t>
  </si>
  <si>
    <t>Зоммер</t>
  </si>
  <si>
    <t>Околелов</t>
  </si>
  <si>
    <t>Чужиков</t>
  </si>
  <si>
    <t>Дуренкова</t>
  </si>
  <si>
    <t>Шаповаленко</t>
  </si>
  <si>
    <t>Трегубович Ю.Л.</t>
  </si>
  <si>
    <t>сайт</t>
  </si>
  <si>
    <t>Иванов НМ</t>
  </si>
  <si>
    <t>Роспироднадзо</t>
  </si>
  <si>
    <t>Шадрин</t>
  </si>
  <si>
    <t>Буланов Н.Ю</t>
  </si>
  <si>
    <t>Антонов Р.В.</t>
  </si>
  <si>
    <t>переправлено письмо от 31.07</t>
  </si>
  <si>
    <t>ИНФОРМАЦИЯ ЗА  СЕНТЯБРЬ 2017 ГОДА О РАССМОТРЕНИИ ПИСЬМЕННЫХ ОБРАЩЕНИЙ ГРАЖДАН В департаменте лесного хозяйства Новосибирской области</t>
  </si>
  <si>
    <t>Николаева</t>
  </si>
  <si>
    <t>Гильденбрандт</t>
  </si>
  <si>
    <t>Дуров</t>
  </si>
  <si>
    <t>Сергей Иванови</t>
  </si>
  <si>
    <t>ССТУ</t>
  </si>
  <si>
    <t>Голиков </t>
  </si>
  <si>
    <t>Попова</t>
  </si>
  <si>
    <t>Чирва</t>
  </si>
  <si>
    <t>Дергач</t>
  </si>
  <si>
    <t>ОП</t>
  </si>
  <si>
    <t xml:space="preserve">Баширов </t>
  </si>
  <si>
    <t>ОП/23</t>
  </si>
  <si>
    <t>Булгакова</t>
  </si>
  <si>
    <t>ИНФОРМАЦИЯ ЗА СЕНТЯБРЬ 2017 ГОДА О РАССМОТРЕНИИ ПИСЬМЕННЫХ ОБРАЩЕНИЙ ГРАЖДАН В департаменте лесного хозяйства Новосибирской области</t>
  </si>
  <si>
    <t>Саюпов</t>
  </si>
  <si>
    <t>Лебедь</t>
  </si>
  <si>
    <t>Никулин</t>
  </si>
  <si>
    <t>Иноземцев</t>
  </si>
  <si>
    <t>ИНФОРМАЦИЯ ЗА ОКТЯБРЬ 2017 ГОДА О РАССМОТРЕНИИ ПИСЬМЕННЫХ ОБРАЩЕНИЙ ГРАЖДАН В департаменте лесного хозяйства Новосибирской области6</t>
  </si>
  <si>
    <t>ИНФОРМАЦИЯ ЗА НОЯБРЬ 2017 ГОДА О РАССМОТРЕНИИ ПИСЬМЕННЫХ ОБРАЩЕНИЙ ГРАЖДАН В департаменте лесного хозяйства Новосибирской области</t>
  </si>
  <si>
    <t>ИНФОРМАЦИЯ ЗА ДЕКАБРЬ 2017 ГОДА О РАССМОТРЕНИИ ПИСЬМЕННЫХ ОБРАЩЕНИЙ ГРАЖДАН В департаменте лесного хозяйства Новосибирской области</t>
  </si>
  <si>
    <t>ИНФОРМАЦИЯ ЗА  ЯНВАРЬ 2018 ГОДА О РАССМОТРЕНИИ ПИСЬМЕННЫХ ОБРАЩЕНИЙ ГРАЖДАН В МИНИСТЕРСТВО ПРИРОДНЫХ РЕСУРСОВ И ЭКОЛОГИИ НОВОСИБИРСКОЙ ОБЛАСТИ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</si>
</sst>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6"/>
      <color rgb="FFFF00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10"/>
      <color rgb="FF333333"/>
      <name val="Arial"/>
      <family val="2"/>
      <charset val="204"/>
    </font>
    <font>
      <sz val="1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left" vertical="center" textRotation="90" wrapText="1"/>
    </xf>
    <xf numFmtId="0" fontId="0" fillId="0" borderId="2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1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textRotation="90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/>
    <xf numFmtId="2" fontId="3" fillId="0" borderId="6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NumberFormat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2" borderId="0" xfId="0" applyFont="1" applyFill="1"/>
    <xf numFmtId="14" fontId="12" fillId="2" borderId="0" xfId="0" applyNumberFormat="1" applyFont="1" applyFill="1"/>
    <xf numFmtId="0" fontId="12" fillId="0" borderId="0" xfId="0" applyNumberFormat="1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0" fillId="3" borderId="0" xfId="0" applyNumberFormat="1" applyFill="1"/>
    <xf numFmtId="0" fontId="3" fillId="2" borderId="1" xfId="0" applyFont="1" applyFill="1" applyBorder="1" applyAlignment="1">
      <alignment horizontal="center" vertical="center" wrapText="1"/>
    </xf>
    <xf numFmtId="14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NumberFormat="1"/>
    <xf numFmtId="49" fontId="0" fillId="0" borderId="0" xfId="0" applyNumberFormat="1"/>
    <xf numFmtId="0" fontId="0" fillId="2" borderId="0" xfId="0" applyNumberFormat="1" applyFill="1"/>
    <xf numFmtId="0" fontId="11" fillId="0" borderId="0" xfId="0" applyNumberFormat="1" applyFont="1"/>
    <xf numFmtId="0" fontId="0" fillId="2" borderId="0" xfId="0" applyNumberFormat="1" applyFill="1" applyAlignment="1">
      <alignment horizontal="center"/>
    </xf>
    <xf numFmtId="0" fontId="0" fillId="0" borderId="0" xfId="0" applyNumberFormat="1" applyAlignment="1">
      <alignment wrapText="1"/>
    </xf>
    <xf numFmtId="0" fontId="14" fillId="0" borderId="0" xfId="0" applyNumberFormat="1" applyFont="1" applyAlignment="1">
      <alignment horizontal="center"/>
    </xf>
    <xf numFmtId="49" fontId="0" fillId="5" borderId="0" xfId="0" applyNumberFormat="1" applyFill="1"/>
    <xf numFmtId="49" fontId="0" fillId="6" borderId="0" xfId="0" applyNumberFormat="1" applyFill="1"/>
    <xf numFmtId="14" fontId="0" fillId="7" borderId="0" xfId="0" applyNumberFormat="1" applyFill="1"/>
    <xf numFmtId="14" fontId="0" fillId="8" borderId="0" xfId="0" applyNumberFormat="1" applyFill="1"/>
    <xf numFmtId="14" fontId="0" fillId="0" borderId="0" xfId="0" applyNumberFormat="1" applyAlignment="1">
      <alignment horizontal="center"/>
    </xf>
    <xf numFmtId="0" fontId="0" fillId="4" borderId="0" xfId="0" applyFill="1"/>
    <xf numFmtId="14" fontId="0" fillId="0" borderId="0" xfId="0" applyNumberFormat="1" applyFill="1"/>
    <xf numFmtId="0" fontId="0" fillId="0" borderId="0" xfId="0" applyFill="1"/>
    <xf numFmtId="16" fontId="0" fillId="0" borderId="0" xfId="0" applyNumberFormat="1"/>
    <xf numFmtId="16" fontId="0" fillId="0" borderId="0" xfId="0" applyNumberFormat="1" applyAlignment="1">
      <alignment wrapText="1"/>
    </xf>
    <xf numFmtId="0" fontId="15" fillId="9" borderId="0" xfId="0" applyFont="1" applyFill="1" applyAlignment="1">
      <alignment horizontal="left" vertical="top" wrapText="1"/>
    </xf>
    <xf numFmtId="16" fontId="15" fillId="6" borderId="0" xfId="0" applyNumberFormat="1" applyFont="1" applyFill="1" applyAlignment="1">
      <alignment horizontal="right" vertical="top" wrapText="1"/>
    </xf>
    <xf numFmtId="0" fontId="0" fillId="6" borderId="0" xfId="0" applyFill="1"/>
    <xf numFmtId="16" fontId="0" fillId="10" borderId="0" xfId="0" applyNumberFormat="1" applyFill="1" applyAlignment="1">
      <alignment horizontal="right"/>
    </xf>
    <xf numFmtId="16" fontId="15" fillId="10" borderId="0" xfId="0" applyNumberFormat="1" applyFont="1" applyFill="1" applyAlignment="1">
      <alignment horizontal="right" vertical="top" wrapText="1"/>
    </xf>
    <xf numFmtId="14" fontId="0" fillId="11" borderId="0" xfId="0" applyNumberFormat="1" applyFill="1" applyAlignment="1">
      <alignment horizontal="center"/>
    </xf>
    <xf numFmtId="14" fontId="0" fillId="12" borderId="0" xfId="0" applyNumberFormat="1" applyFill="1"/>
    <xf numFmtId="0" fontId="0" fillId="2" borderId="0" xfId="0" applyFill="1" applyAlignment="1">
      <alignment wrapText="1"/>
    </xf>
    <xf numFmtId="49" fontId="0" fillId="2" borderId="0" xfId="0" applyNumberFormat="1" applyFill="1"/>
    <xf numFmtId="14" fontId="0" fillId="2" borderId="0" xfId="0" applyNumberFormat="1" applyFill="1" applyAlignment="1">
      <alignment wrapText="1"/>
    </xf>
    <xf numFmtId="14" fontId="0" fillId="6" borderId="0" xfId="0" applyNumberFormat="1" applyFill="1"/>
    <xf numFmtId="14" fontId="0" fillId="13" borderId="0" xfId="0" applyNumberFormat="1" applyFill="1"/>
    <xf numFmtId="14" fontId="0" fillId="14" borderId="0" xfId="0" applyNumberFormat="1" applyFill="1"/>
    <xf numFmtId="14" fontId="0" fillId="15" borderId="0" xfId="0" applyNumberFormat="1" applyFill="1"/>
    <xf numFmtId="14" fontId="0" fillId="5" borderId="0" xfId="0" applyNumberFormat="1" applyFill="1"/>
    <xf numFmtId="14" fontId="0" fillId="2" borderId="0" xfId="0" applyNumberFormat="1" applyFill="1" applyAlignment="1">
      <alignment horizontal="center"/>
    </xf>
    <xf numFmtId="0" fontId="0" fillId="0" borderId="1" xfId="0" applyBorder="1"/>
    <xf numFmtId="14" fontId="0" fillId="2" borderId="1" xfId="0" applyNumberFormat="1" applyFill="1" applyBorder="1"/>
    <xf numFmtId="0" fontId="0" fillId="2" borderId="1" xfId="0" applyFill="1" applyBorder="1"/>
    <xf numFmtId="14" fontId="0" fillId="15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1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14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6" fillId="6" borderId="0" xfId="0" applyFont="1" applyFill="1"/>
    <xf numFmtId="0" fontId="16" fillId="16" borderId="0" xfId="0" applyFont="1" applyFill="1"/>
    <xf numFmtId="14" fontId="0" fillId="16" borderId="0" xfId="0" applyNumberFormat="1" applyFill="1"/>
    <xf numFmtId="0" fontId="15" fillId="6" borderId="0" xfId="0" applyFont="1" applyFill="1"/>
    <xf numFmtId="0" fontId="15" fillId="16" borderId="0" xfId="0" applyFont="1" applyFill="1"/>
    <xf numFmtId="0" fontId="0" fillId="16" borderId="0" xfId="0" applyFill="1"/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textRotation="90" wrapText="1"/>
    </xf>
    <xf numFmtId="2" fontId="10" fillId="0" borderId="9" xfId="0" applyNumberFormat="1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F43"/>
  <sheetViews>
    <sheetView tabSelected="1" view="pageBreakPreview" topLeftCell="B1" zoomScale="80" zoomScaleNormal="55" zoomScaleSheetLayoutView="80" workbookViewId="0">
      <selection activeCell="U12" sqref="U12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242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v>12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12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12</v>
      </c>
    </row>
    <row r="7" spans="1:55" s="11" customFormat="1" ht="28.15" customHeight="1">
      <c r="A7" s="12"/>
      <c r="B7" s="97" t="s">
        <v>56</v>
      </c>
      <c r="C7" s="98"/>
      <c r="D7" s="10">
        <v>15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 t="shared" ref="R7:R11" si="0">D7</f>
        <v>15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R7</f>
        <v>15</v>
      </c>
    </row>
    <row r="8" spans="1:55" s="11" customFormat="1" ht="28.15" customHeight="1">
      <c r="A8" s="12"/>
      <c r="B8" s="105" t="s">
        <v>57</v>
      </c>
      <c r="C8" s="106"/>
      <c r="D8" s="10">
        <f>D7-D9</f>
        <v>11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11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R8</f>
        <v>11</v>
      </c>
    </row>
    <row r="9" spans="1:55" s="11" customFormat="1" ht="31.15" customHeight="1">
      <c r="A9" s="12"/>
      <c r="B9" s="105" t="s">
        <v>58</v>
      </c>
      <c r="C9" s="106"/>
      <c r="D9" s="10">
        <v>4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f>D7-D11-D12-D13</f>
        <v>12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12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R10</f>
        <v>12</v>
      </c>
    </row>
    <row r="11" spans="1:55" s="11" customFormat="1" ht="19.899999999999999" customHeight="1">
      <c r="A11" s="12"/>
      <c r="B11" s="105" t="s">
        <v>33</v>
      </c>
      <c r="C11" s="106"/>
      <c r="D11" s="10">
        <v>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 t="shared" si="0"/>
        <v>2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R11</f>
        <v>2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>D12</f>
        <v>0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R12</f>
        <v>0</v>
      </c>
    </row>
    <row r="13" spans="1:55" s="11" customFormat="1" ht="16.5" thickBot="1">
      <c r="A13" s="13"/>
      <c r="B13" s="103" t="s">
        <v>64</v>
      </c>
      <c r="C13" s="104"/>
      <c r="D13" s="10">
        <v>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>D13</f>
        <v>1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R13</f>
        <v>1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v>15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15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v>6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v>16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16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R21</f>
        <v>16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16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16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R23</f>
        <v>16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11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11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11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AD4:AD5"/>
    <mergeCell ref="D4:D5"/>
    <mergeCell ref="B39:AD39"/>
    <mergeCell ref="B9:C9"/>
    <mergeCell ref="B14:C14"/>
    <mergeCell ref="D14:AC14"/>
    <mergeCell ref="B15:C15"/>
    <mergeCell ref="E4:I4"/>
    <mergeCell ref="B12:C12"/>
    <mergeCell ref="Y4:AC4"/>
    <mergeCell ref="B8:C8"/>
    <mergeCell ref="B7:C7"/>
    <mergeCell ref="B11:C11"/>
    <mergeCell ref="J4:N4"/>
    <mergeCell ref="O4:S4"/>
    <mergeCell ref="T4:X4"/>
    <mergeCell ref="B3:C5"/>
    <mergeCell ref="D3:AC3"/>
    <mergeCell ref="B10:C10"/>
    <mergeCell ref="B2:AD2"/>
    <mergeCell ref="B32:C32"/>
    <mergeCell ref="B25:C25"/>
    <mergeCell ref="B23:C23"/>
    <mergeCell ref="B24:C24"/>
    <mergeCell ref="B6:C6"/>
    <mergeCell ref="B26:C26"/>
    <mergeCell ref="B28:C28"/>
    <mergeCell ref="B17:C17"/>
    <mergeCell ref="B13:C13"/>
    <mergeCell ref="D31:AC31"/>
    <mergeCell ref="B18:C18"/>
    <mergeCell ref="B27:C27"/>
    <mergeCell ref="B19:B22"/>
    <mergeCell ref="B31:C31"/>
    <mergeCell ref="B33:C33"/>
    <mergeCell ref="B34:C34"/>
    <mergeCell ref="B35:C35"/>
    <mergeCell ref="B29:C29"/>
    <mergeCell ref="B30:C30"/>
    <mergeCell ref="B16:C16"/>
    <mergeCell ref="B36:C3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2:CF43"/>
  <sheetViews>
    <sheetView topLeftCell="B1" zoomScale="70" zoomScaleNormal="70" zoomScaleSheetLayoutView="85" workbookViewId="0">
      <selection activeCell="AD13" sqref="AD13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202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v>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3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f>D8+D9</f>
        <v>10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10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D7+июнь!AD7</f>
        <v>66</v>
      </c>
    </row>
    <row r="8" spans="1:55" s="11" customFormat="1" ht="28.15" customHeight="1">
      <c r="A8" s="12"/>
      <c r="B8" s="105" t="s">
        <v>57</v>
      </c>
      <c r="C8" s="106"/>
      <c r="D8" s="10">
        <v>6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6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D8+июнь!AD8</f>
        <v>58</v>
      </c>
    </row>
    <row r="9" spans="1:55" s="11" customFormat="1" ht="31.15" customHeight="1">
      <c r="A9" s="12"/>
      <c r="B9" s="105" t="s">
        <v>58</v>
      </c>
      <c r="C9" s="106"/>
      <c r="D9" s="10">
        <v>4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v>4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>
        <f>D9+июнь!AD9</f>
        <v>4</v>
      </c>
    </row>
    <row r="10" spans="1:55" s="11" customFormat="1" ht="18.600000000000001" customHeight="1">
      <c r="A10" s="12"/>
      <c r="B10" s="97" t="s">
        <v>32</v>
      </c>
      <c r="C10" s="98"/>
      <c r="D10" s="10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10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D10+июнь!AD10</f>
        <v>61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D11+июнь!AD11</f>
        <v>3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D12+июнь!AD12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D13+июнь!AD13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10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10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D16+июнь!AD16</f>
        <v>57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v>8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8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D21+июнь!AD21</f>
        <v>67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8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8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D23+июнь!AD23</f>
        <v>67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5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5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5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14:AC14"/>
    <mergeCell ref="B15:C15"/>
    <mergeCell ref="B16:C16"/>
    <mergeCell ref="B17:C17"/>
    <mergeCell ref="B18:C18"/>
    <mergeCell ref="B19:B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AD39"/>
    <mergeCell ref="D31:AC31"/>
    <mergeCell ref="B32:C32"/>
    <mergeCell ref="B33:C33"/>
    <mergeCell ref="B34:C34"/>
    <mergeCell ref="B35:C35"/>
    <mergeCell ref="B36:C3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2:CF43"/>
  <sheetViews>
    <sheetView topLeftCell="B4" zoomScale="55" zoomScaleNormal="55" zoomScaleSheetLayoutView="85" workbookViewId="0">
      <selection activeCell="AD10" sqref="AD10:AD13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220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июль!AD29</f>
        <v>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5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v>10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10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D7+июль!AD7</f>
        <v>76</v>
      </c>
    </row>
    <row r="8" spans="1:55" s="11" customFormat="1" ht="28.15" customHeight="1">
      <c r="A8" s="12"/>
      <c r="B8" s="105" t="s">
        <v>57</v>
      </c>
      <c r="C8" s="106"/>
      <c r="D8" s="10">
        <v>6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6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D8+июль!AD8</f>
        <v>64</v>
      </c>
    </row>
    <row r="9" spans="1:55" s="11" customFormat="1" ht="31.15" customHeight="1">
      <c r="A9" s="12"/>
      <c r="B9" s="105" t="s">
        <v>58</v>
      </c>
      <c r="C9" s="106"/>
      <c r="D9" s="10">
        <v>4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f>D9</f>
        <v>4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>
        <f>D9+июль!AD9</f>
        <v>8</v>
      </c>
    </row>
    <row r="10" spans="1:55" s="11" customFormat="1" ht="18.600000000000001" customHeight="1">
      <c r="A10" s="12"/>
      <c r="B10" s="97" t="s">
        <v>32</v>
      </c>
      <c r="C10" s="98"/>
      <c r="D10" s="10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10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D10+июль!AD10</f>
        <v>71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D11+июль!AD11</f>
        <v>3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D12+июль!AD12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D13+июль!AD13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10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10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D16+июль!AD16</f>
        <v>67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79" s="11" customFormat="1" ht="15.75">
      <c r="A21"/>
      <c r="B21" s="97"/>
      <c r="C21" s="9" t="s">
        <v>41</v>
      </c>
      <c r="D21" s="10">
        <v>9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9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D21+июль!AD21</f>
        <v>76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9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D23+июль!AD23</f>
        <v>76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6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6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6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14:AC14"/>
    <mergeCell ref="B15:C15"/>
    <mergeCell ref="B16:C16"/>
    <mergeCell ref="B17:C17"/>
    <mergeCell ref="B18:C18"/>
    <mergeCell ref="B19:B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AD39"/>
    <mergeCell ref="D31:AC31"/>
    <mergeCell ref="B32:C32"/>
    <mergeCell ref="B33:C33"/>
    <mergeCell ref="B34:C34"/>
    <mergeCell ref="B35:C35"/>
    <mergeCell ref="B36:C3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F43"/>
  <sheetViews>
    <sheetView topLeftCell="B1" zoomScale="70" zoomScaleNormal="70" zoomScaleSheetLayoutView="85" workbookViewId="0">
      <selection activeCell="AE12" sqref="AE12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234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август!D29</f>
        <v>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 t="shared" ref="R6:R13" si="0">D6</f>
        <v>6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v>14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 t="shared" si="0"/>
        <v>14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август!AD7+сентябрь!D7</f>
        <v>90</v>
      </c>
    </row>
    <row r="8" spans="1:55" s="11" customFormat="1" ht="28.15" customHeight="1">
      <c r="A8" s="12"/>
      <c r="B8" s="105" t="s">
        <v>57</v>
      </c>
      <c r="C8" s="106"/>
      <c r="D8" s="10">
        <v>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5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август!AD8+сентябрь!D8</f>
        <v>69</v>
      </c>
    </row>
    <row r="9" spans="1:55" s="11" customFormat="1" ht="31.15" customHeight="1">
      <c r="A9" s="12"/>
      <c r="B9" s="105" t="s">
        <v>58</v>
      </c>
      <c r="C9" s="106"/>
      <c r="D9" s="10">
        <v>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f t="shared" si="0"/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>
        <f>август!AD9+сентябрь!D9</f>
        <v>17</v>
      </c>
    </row>
    <row r="10" spans="1:55" s="11" customFormat="1" ht="18.600000000000001" customHeight="1">
      <c r="A10" s="12"/>
      <c r="B10" s="97" t="s">
        <v>32</v>
      </c>
      <c r="C10" s="98"/>
      <c r="D10" s="10">
        <v>12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12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август!AD10+сентябрь!D10</f>
        <v>83</v>
      </c>
    </row>
    <row r="11" spans="1:55" s="11" customFormat="1" ht="19.899999999999999" customHeight="1">
      <c r="A11" s="12"/>
      <c r="B11" s="105" t="s">
        <v>33</v>
      </c>
      <c r="C11" s="106"/>
      <c r="D11" s="10">
        <v>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 t="shared" si="0"/>
        <v>2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август!AD11+сентябрь!D11</f>
        <v>5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 t="shared" si="0"/>
        <v>0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август!AD12+сентябрь!D12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август!AD13+сентябрь!D13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14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14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август!AD16+сентябрь!D16</f>
        <v>81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79" s="11" customFormat="1" ht="15.75">
      <c r="A21"/>
      <c r="B21" s="97"/>
      <c r="C21" s="9" t="s">
        <v>41</v>
      </c>
      <c r="D21" s="10">
        <v>15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15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август!AD21+сентябрь!D21</f>
        <v>91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15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15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август!AD23+сентябрь!D23</f>
        <v>91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5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5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v>5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9" fitToHeight="0" orientation="landscape" r:id="rId1"/>
  <headerFooter alignWithMargins="0"/>
  <colBreaks count="1" manualBreakCount="1">
    <brk id="3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2:CF43"/>
  <sheetViews>
    <sheetView topLeftCell="B1" zoomScale="55" zoomScaleNormal="55" workbookViewId="0">
      <selection activeCell="X24" sqref="X24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109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v>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6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f>июль!D7+август!D7+сентябрь!D7</f>
        <v>34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34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R7+'2 квартал'!AD7</f>
        <v>63</v>
      </c>
    </row>
    <row r="8" spans="1:55" s="11" customFormat="1" ht="28.15" customHeight="1">
      <c r="A8" s="12"/>
      <c r="B8" s="105" t="s">
        <v>57</v>
      </c>
      <c r="C8" s="106"/>
      <c r="D8" s="10">
        <f>июль!D8+август!D8+сентябрь!D8</f>
        <v>17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17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R8+'2 квартал'!AD8</f>
        <v>46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f>июль!D10+август!D10+сентябрь!D10</f>
        <v>32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32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R10+'2 квартал'!AD10</f>
        <v>61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июль!D21+август!D21+сентябрь!D21</f>
        <v>32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32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R16+'2 квартал'!AD16</f>
        <v>61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79" s="11" customFormat="1" ht="15.75">
      <c r="A21"/>
      <c r="B21" s="97"/>
      <c r="C21" s="9" t="s">
        <v>41</v>
      </c>
      <c r="D21" s="10">
        <f>август!D21+июль!D21+сентябрь!D21</f>
        <v>32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32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R21+'2 квартал'!AD21</f>
        <v>64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32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32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R23+'2 квартал'!AD23</f>
        <v>64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D8-D16+D6</f>
        <v>-9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-9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-9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2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14:AC14"/>
    <mergeCell ref="B15:C15"/>
    <mergeCell ref="B16:C16"/>
    <mergeCell ref="B17:C17"/>
    <mergeCell ref="B18:C18"/>
    <mergeCell ref="B19:B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AD39"/>
    <mergeCell ref="D31:AC31"/>
    <mergeCell ref="B32:C32"/>
    <mergeCell ref="B33:C33"/>
    <mergeCell ref="B34:C34"/>
    <mergeCell ref="B35:C35"/>
    <mergeCell ref="B36:C3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2:CF43"/>
  <sheetViews>
    <sheetView topLeftCell="B1" zoomScale="55" zoomScaleNormal="55" workbookViewId="0">
      <selection activeCell="AD7" sqref="AD7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133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v>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2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f>полугодие!AD7+июль!D7+август!D7+сентябрь!D7</f>
        <v>90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90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</f>
        <v>90</v>
      </c>
    </row>
    <row r="8" spans="1:55" s="11" customFormat="1" ht="28.15" customHeight="1">
      <c r="A8" s="12"/>
      <c r="B8" s="105" t="s">
        <v>57</v>
      </c>
      <c r="C8" s="106"/>
      <c r="D8" s="10">
        <f>D7</f>
        <v>90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90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</f>
        <v>90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f>полугодие!AD10+июль!D10+август!D10+сентябрь!D10</f>
        <v>83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83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</f>
        <v>83</v>
      </c>
    </row>
    <row r="11" spans="1:55" s="11" customFormat="1" ht="19.899999999999999" customHeight="1">
      <c r="A11" s="12"/>
      <c r="B11" s="105" t="s">
        <v>33</v>
      </c>
      <c r="C11" s="106"/>
      <c r="D11" s="10">
        <f>полугодие!AD11+июль!D11+август!D11+сентябрь!D11</f>
        <v>5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>D11</f>
        <v>5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</f>
        <v>5</v>
      </c>
    </row>
    <row r="12" spans="1:55" s="11" customFormat="1" ht="19.899999999999999" customHeight="1">
      <c r="B12" s="105" t="s">
        <v>34</v>
      </c>
      <c r="C12" s="106"/>
      <c r="D12" s="10">
        <f>полугодие!AD12+июль!D12+август!D12+сентябрь!D12</f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>D12</f>
        <v>0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</f>
        <v>0</v>
      </c>
    </row>
    <row r="13" spans="1:55" s="11" customFormat="1" ht="16.5" thickBot="1">
      <c r="A13" s="13"/>
      <c r="B13" s="105" t="s">
        <v>64</v>
      </c>
      <c r="C13" s="106"/>
      <c r="D13" s="10">
        <f>полугодие!AD13+июль!D13+август!D13+сентябрь!D13</f>
        <v>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>D13</f>
        <v>2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D8</f>
        <v>90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90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</f>
        <v>90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f>полугодие!AD21+июль!D21+август!D21+сентябрь!D21</f>
        <v>91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91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</f>
        <v>91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91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91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</f>
        <v>91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D7-D21+AD6</f>
        <v>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1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1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14:AC14"/>
    <mergeCell ref="B15:C15"/>
    <mergeCell ref="B16:C16"/>
    <mergeCell ref="B17:C17"/>
    <mergeCell ref="B18:C18"/>
    <mergeCell ref="B19:B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AD39"/>
    <mergeCell ref="D31:AC31"/>
    <mergeCell ref="B32:C32"/>
    <mergeCell ref="B33:C33"/>
    <mergeCell ref="B34:C34"/>
    <mergeCell ref="B35:C35"/>
    <mergeCell ref="B36:C3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F43"/>
  <sheetViews>
    <sheetView topLeftCell="B1" zoomScale="55" zoomScaleNormal="55" zoomScaleSheetLayoutView="85" workbookViewId="0">
      <selection activeCell="AG11" sqref="AG11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239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v>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 t="shared" ref="R6:R13" si="0">D6</f>
        <v>5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v>14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 t="shared" si="0"/>
        <v>14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сентябрь!AD7+октябрь!D7</f>
        <v>104</v>
      </c>
    </row>
    <row r="8" spans="1:55" s="11" customFormat="1" ht="28.15" customHeight="1">
      <c r="A8" s="12"/>
      <c r="B8" s="105" t="s">
        <v>57</v>
      </c>
      <c r="C8" s="106"/>
      <c r="D8" s="10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4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сентябрь!AD8+октябрь!D8</f>
        <v>73</v>
      </c>
    </row>
    <row r="9" spans="1:55" s="11" customFormat="1" ht="31.15" customHeight="1">
      <c r="A9" s="12"/>
      <c r="B9" s="105" t="s">
        <v>58</v>
      </c>
      <c r="C9" s="106"/>
      <c r="D9" s="10">
        <v>10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f t="shared" si="0"/>
        <v>10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>
        <f>сентябрь!AD9+октябрь!D9</f>
        <v>27</v>
      </c>
    </row>
    <row r="10" spans="1:55" s="11" customFormat="1" ht="18.600000000000001" customHeight="1">
      <c r="A10" s="12"/>
      <c r="B10" s="97" t="s">
        <v>32</v>
      </c>
      <c r="C10" s="98"/>
      <c r="D10" s="10">
        <v>14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14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сентябрь!AD10+октябрь!D10</f>
        <v>97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 t="shared" si="0"/>
        <v>0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сентябрь!AD11+октябрь!D11</f>
        <v>5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 t="shared" si="0"/>
        <v>0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сентябрь!AD12+октябрь!D12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сентябрь!AD13+октябрь!D13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v>14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14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сентябрь!AD16+октябрь!D16</f>
        <v>95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79" s="11" customFormat="1" ht="15.75">
      <c r="A21"/>
      <c r="B21" s="97"/>
      <c r="C21" s="9" t="s">
        <v>41</v>
      </c>
      <c r="D21" s="10">
        <v>13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13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сентябрь!AD21+октябрь!D21</f>
        <v>104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13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13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сентябрь!AD23+октябрь!D23</f>
        <v>104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6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6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6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9" fitToHeight="0" orientation="landscape" r:id="rId1"/>
  <headerFooter alignWithMargins="0"/>
  <colBreaks count="1" manualBreakCount="1">
    <brk id="3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F43"/>
  <sheetViews>
    <sheetView topLeftCell="B1" zoomScale="55" zoomScaleNormal="55" zoomScaleSheetLayoutView="85" workbookViewId="0">
      <selection activeCell="D7" sqref="D7:D10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240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45">
        <v>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 t="shared" ref="R6:R13" si="0">D6</f>
        <v>6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f>D8+D9</f>
        <v>10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 t="shared" si="0"/>
        <v>10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октябрь!AD7+D7</f>
        <v>114</v>
      </c>
    </row>
    <row r="8" spans="1:55" s="11" customFormat="1" ht="28.15" customHeight="1">
      <c r="A8" s="12"/>
      <c r="B8" s="105" t="s">
        <v>57</v>
      </c>
      <c r="C8" s="106"/>
      <c r="D8" s="10">
        <v>9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9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октябрь!AD8+D8</f>
        <v>82</v>
      </c>
    </row>
    <row r="9" spans="1:55" s="11" customFormat="1" ht="31.15" customHeight="1">
      <c r="A9" s="12"/>
      <c r="B9" s="105" t="s">
        <v>58</v>
      </c>
      <c r="C9" s="106"/>
      <c r="D9" s="10">
        <v>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f t="shared" si="0"/>
        <v>1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>
        <f>октябрь!AD9+D9</f>
        <v>28</v>
      </c>
    </row>
    <row r="10" spans="1:55" s="11" customFormat="1" ht="18.600000000000001" customHeight="1">
      <c r="A10" s="12"/>
      <c r="B10" s="97" t="s">
        <v>32</v>
      </c>
      <c r="C10" s="98"/>
      <c r="D10" s="10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10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октябрь!AD10+D10</f>
        <v>107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 t="shared" si="0"/>
        <v>0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октябрь!AD11+D11</f>
        <v>5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 t="shared" si="0"/>
        <v>0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октябрь!AD12+D12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октябрь!AD13+D13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10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10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октябрь!AD16+D16</f>
        <v>105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79" s="11" customFormat="1" ht="15.75">
      <c r="A21"/>
      <c r="B21" s="97"/>
      <c r="C21" s="9" t="s">
        <v>41</v>
      </c>
      <c r="D21" s="10">
        <f>6+6</f>
        <v>12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12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октябрь!AD21+D21</f>
        <v>116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12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12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октябрь!AD23+D23</f>
        <v>116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4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4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4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76" fitToHeight="0" orientation="landscape" r:id="rId1"/>
  <headerFooter alignWithMargins="0"/>
  <colBreaks count="1" manualBreakCount="1">
    <brk id="3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F43"/>
  <sheetViews>
    <sheetView topLeftCell="B1" zoomScale="55" zoomScaleNormal="55" zoomScaleSheetLayoutView="85" workbookViewId="0">
      <selection activeCell="AJ5" sqref="AJ5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241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45">
        <v>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 t="shared" ref="R6:R13" si="0">D6</f>
        <v>4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v>24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 t="shared" si="0"/>
        <v>24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D7+ноябрь!AD7</f>
        <v>138</v>
      </c>
    </row>
    <row r="8" spans="1:55" s="11" customFormat="1" ht="28.15" customHeight="1">
      <c r="A8" s="12"/>
      <c r="B8" s="105" t="s">
        <v>57</v>
      </c>
      <c r="C8" s="106"/>
      <c r="D8" s="10">
        <f>D7-D9</f>
        <v>21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21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D8+ноябрь!AD8</f>
        <v>103</v>
      </c>
    </row>
    <row r="9" spans="1:55" s="11" customFormat="1" ht="31.15" customHeight="1">
      <c r="A9" s="12"/>
      <c r="B9" s="105" t="s">
        <v>58</v>
      </c>
      <c r="C9" s="106"/>
      <c r="D9" s="10">
        <v>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f t="shared" si="0"/>
        <v>3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>
        <f>D9+ноябрь!AD9</f>
        <v>31</v>
      </c>
    </row>
    <row r="10" spans="1:55" s="11" customFormat="1" ht="18.600000000000001" customHeight="1">
      <c r="A10" s="12"/>
      <c r="B10" s="97" t="s">
        <v>32</v>
      </c>
      <c r="C10" s="98"/>
      <c r="D10" s="10">
        <f>D7</f>
        <v>24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24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D10+ноябрь!AD10</f>
        <v>131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 t="shared" si="0"/>
        <v>0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D11+ноябрь!AD11</f>
        <v>5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 t="shared" si="0"/>
        <v>0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D12+ноябрь!AD12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D13+ноябрь!AD13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24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24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D16+ноябрь!AD16</f>
        <v>129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79" s="11" customFormat="1" ht="15.75">
      <c r="A21"/>
      <c r="B21" s="97"/>
      <c r="C21" s="9" t="s">
        <v>41</v>
      </c>
      <c r="D21" s="10">
        <v>15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15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D21+ноябрь!AD21</f>
        <v>131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15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15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D23+ноябрь!AD23</f>
        <v>131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13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13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13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14:AC14"/>
    <mergeCell ref="B15:C15"/>
    <mergeCell ref="B16:C16"/>
    <mergeCell ref="B17:C17"/>
    <mergeCell ref="B18:C18"/>
    <mergeCell ref="B19:B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AD39"/>
    <mergeCell ref="D31:AC31"/>
    <mergeCell ref="B32:C32"/>
    <mergeCell ref="B33:C33"/>
    <mergeCell ref="B34:C34"/>
    <mergeCell ref="B35:C35"/>
    <mergeCell ref="B36:C3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76" fitToHeight="0" orientation="landscape" r:id="rId1"/>
  <headerFooter alignWithMargins="0"/>
  <colBreaks count="1" manualBreakCount="1">
    <brk id="3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2:CF43"/>
  <sheetViews>
    <sheetView topLeftCell="B4" zoomScale="55" zoomScaleNormal="55" workbookViewId="0">
      <selection activeCell="P25" sqref="P25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119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'3 квартал'!D29</f>
        <v>-9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-9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f>октябрь!D7+ноябрь!D7+декабрь!D7</f>
        <v>48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48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</f>
        <v>48</v>
      </c>
    </row>
    <row r="8" spans="1:55" s="11" customFormat="1" ht="28.15" customHeight="1">
      <c r="A8" s="12"/>
      <c r="B8" s="105" t="s">
        <v>57</v>
      </c>
      <c r="C8" s="106"/>
      <c r="D8" s="10">
        <f>октябрь!D8+ноябрь!D8+декабрь!D8</f>
        <v>34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34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</f>
        <v>34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f>октябрь!D10+ноябрь!D10+декабрь!D10</f>
        <v>48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48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</f>
        <v>48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>D11</f>
        <v>0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</f>
        <v>0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>D12</f>
        <v>0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>D13</f>
        <v>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</f>
        <v>0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октябрь!D16+ноябрь!D16+декабрь!D16</f>
        <v>48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48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</f>
        <v>48</v>
      </c>
    </row>
    <row r="17" spans="1:79" s="11" customFormat="1" ht="16.5" thickBot="1">
      <c r="A17" s="14"/>
      <c r="B17" s="97" t="s">
        <v>37</v>
      </c>
      <c r="C17" s="98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f>октябрь!D21+ноябрь!D21+декабрь!D21</f>
        <v>40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40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</f>
        <v>40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40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40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</f>
        <v>40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D7-D21+D6</f>
        <v>-1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-1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-1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2:CF43"/>
  <sheetViews>
    <sheetView topLeftCell="B7" zoomScale="55" zoomScaleNormal="55" workbookViewId="0">
      <selection activeCell="B2" sqref="B2:AD2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120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полугодие!AD29</f>
        <v>-1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-1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f>полугодие!AD7+июль!D7+август!D7+сентябрь!D7+'за 3 месяца'!D7</f>
        <v>138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138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</f>
        <v>138</v>
      </c>
    </row>
    <row r="8" spans="1:55" s="11" customFormat="1" ht="28.15" customHeight="1">
      <c r="A8" s="12"/>
      <c r="B8" s="105" t="s">
        <v>57</v>
      </c>
      <c r="C8" s="106"/>
      <c r="D8" s="10">
        <f>D7</f>
        <v>138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138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</f>
        <v>138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f>полугодие!AD10+июль!D10+август!D10+сентябрь!D10+'за 3 месяца'!D10</f>
        <v>131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131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</f>
        <v>131</v>
      </c>
    </row>
    <row r="11" spans="1:55" s="11" customFormat="1" ht="19.899999999999999" customHeight="1">
      <c r="A11" s="12"/>
      <c r="B11" s="105" t="s">
        <v>33</v>
      </c>
      <c r="C11" s="106"/>
      <c r="D11" s="10">
        <f>полугодие!AD11+июль!D11+август!D11+сентябрь!D11+'за 3 месяца'!D11</f>
        <v>5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>D11</f>
        <v>5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</f>
        <v>5</v>
      </c>
    </row>
    <row r="12" spans="1:55" s="11" customFormat="1" ht="19.899999999999999" customHeight="1">
      <c r="B12" s="105" t="s">
        <v>34</v>
      </c>
      <c r="C12" s="106"/>
      <c r="D12" s="10">
        <f>полугодие!AD12+июль!D12+август!D12+сентябрь!D12+'за 3 месяца'!D12</f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f>D12</f>
        <v>0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</f>
        <v>0</v>
      </c>
    </row>
    <row r="13" spans="1:55" s="11" customFormat="1" ht="16.5" thickBot="1">
      <c r="A13" s="13"/>
      <c r="B13" s="105" t="s">
        <v>64</v>
      </c>
      <c r="C13" s="106"/>
      <c r="D13" s="10">
        <f>полугодие!AD13+июль!D13+август!D13+сентябрь!D13+'за 3 месяца'!D13</f>
        <v>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>D13</f>
        <v>2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D8</f>
        <v>138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138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</f>
        <v>138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f>полугодие!AD21+июль!D21+август!D21+сентябрь!D21+'за 3 месяца'!D21</f>
        <v>131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131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</f>
        <v>131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131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131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</f>
        <v>131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D7-D21+AD6</f>
        <v>9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9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9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CF43"/>
  <sheetViews>
    <sheetView view="pageBreakPreview" topLeftCell="B1" zoomScale="60" zoomScaleNormal="55" workbookViewId="0">
      <selection activeCell="R30" sqref="R30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'январь 2018'!D29</f>
        <v>11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11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v>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 t="shared" ref="R7:R13" si="0">D7</f>
        <v>4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R7+'январь 2018'!AD7</f>
        <v>19</v>
      </c>
    </row>
    <row r="8" spans="1:55" s="11" customFormat="1" ht="28.15" customHeight="1">
      <c r="A8" s="12"/>
      <c r="B8" s="105" t="s">
        <v>57</v>
      </c>
      <c r="C8" s="106"/>
      <c r="D8" s="10">
        <f>D7</f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4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R8+'январь 2018'!AD8</f>
        <v>15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v>3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3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R10+'январь 2018'!AD10</f>
        <v>15</v>
      </c>
    </row>
    <row r="11" spans="1:55" s="11" customFormat="1" ht="19.899999999999999" customHeight="1">
      <c r="A11" s="12"/>
      <c r="B11" s="105" t="s">
        <v>33</v>
      </c>
      <c r="C11" s="106"/>
      <c r="D11" s="10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 t="shared" si="0"/>
        <v>1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R11+'январь 2018'!AD11</f>
        <v>3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R12+'январь 2018'!AD12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R13+'январь 2018'!AD13</f>
        <v>1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4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R16+'январь 2018'!AD16</f>
        <v>10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v>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5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R21+'январь 2018'!AD21</f>
        <v>21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5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R23+'январь 2018'!AD23</f>
        <v>21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10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10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v>4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 t="s">
        <v>121</v>
      </c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4"/>
  <sheetViews>
    <sheetView topLeftCell="A184" zoomScaleNormal="100" workbookViewId="0">
      <selection activeCell="C208" sqref="C208:E209"/>
    </sheetView>
  </sheetViews>
  <sheetFormatPr defaultRowHeight="15"/>
  <cols>
    <col min="1" max="1" width="24.42578125" customWidth="1"/>
    <col min="2" max="2" width="10.42578125" customWidth="1"/>
    <col min="3" max="3" width="23.85546875" customWidth="1"/>
    <col min="4" max="4" width="29.85546875" customWidth="1"/>
    <col min="5" max="5" width="12" bestFit="1" customWidth="1"/>
    <col min="6" max="6" width="11.85546875" customWidth="1"/>
    <col min="7" max="7" width="26" customWidth="1"/>
    <col min="8" max="8" width="16.5703125" customWidth="1"/>
    <col min="9" max="9" width="25.140625" customWidth="1"/>
    <col min="10" max="10" width="12.140625" customWidth="1"/>
    <col min="11" max="11" width="6.28515625" customWidth="1"/>
  </cols>
  <sheetData>
    <row r="1" spans="1:10">
      <c r="A1" t="s">
        <v>68</v>
      </c>
      <c r="E1" s="67">
        <v>2</v>
      </c>
      <c r="G1" s="47" t="s">
        <v>125</v>
      </c>
      <c r="H1" t="s">
        <v>126</v>
      </c>
      <c r="I1" t="s">
        <v>127</v>
      </c>
      <c r="J1" t="s">
        <v>128</v>
      </c>
    </row>
    <row r="2" spans="1:10">
      <c r="C2" t="s">
        <v>65</v>
      </c>
      <c r="G2" s="47"/>
    </row>
    <row r="3" spans="1:10">
      <c r="G3" s="47"/>
    </row>
    <row r="4" spans="1:10">
      <c r="B4">
        <v>1</v>
      </c>
      <c r="C4" s="29">
        <v>42754</v>
      </c>
      <c r="D4" t="s">
        <v>124</v>
      </c>
      <c r="E4" s="68">
        <v>42776</v>
      </c>
      <c r="G4" s="47"/>
      <c r="J4">
        <v>23</v>
      </c>
    </row>
    <row r="5" spans="1:10">
      <c r="B5">
        <f>B4+1</f>
        <v>2</v>
      </c>
      <c r="C5" s="63">
        <v>42758</v>
      </c>
      <c r="D5" t="s">
        <v>141</v>
      </c>
      <c r="E5" s="68">
        <v>42776</v>
      </c>
      <c r="G5" s="47"/>
      <c r="J5">
        <v>23</v>
      </c>
    </row>
    <row r="6" spans="1:10" ht="18.75" customHeight="1">
      <c r="B6">
        <f>B5+1</f>
        <v>3</v>
      </c>
      <c r="C6" s="64">
        <v>42761</v>
      </c>
      <c r="D6" s="47" t="s">
        <v>142</v>
      </c>
      <c r="E6" s="68">
        <v>42787</v>
      </c>
      <c r="G6" s="47"/>
    </row>
    <row r="7" spans="1:10" ht="15" customHeight="1">
      <c r="B7">
        <f>B6+1</f>
        <v>4</v>
      </c>
      <c r="C7" s="63">
        <v>42761</v>
      </c>
      <c r="D7" s="65" t="s">
        <v>144</v>
      </c>
      <c r="E7" s="69">
        <v>42786</v>
      </c>
    </row>
    <row r="8" spans="1:10" ht="15" customHeight="1">
      <c r="B8">
        <f>B7+1</f>
        <v>5</v>
      </c>
      <c r="C8" s="29">
        <v>42762</v>
      </c>
      <c r="D8" s="65" t="s">
        <v>143</v>
      </c>
      <c r="E8" s="69">
        <v>42786</v>
      </c>
      <c r="F8" s="53"/>
      <c r="G8" s="30"/>
      <c r="H8" s="47"/>
      <c r="I8" s="47"/>
      <c r="J8" s="49"/>
    </row>
    <row r="9" spans="1:10" ht="15.75" customHeight="1">
      <c r="B9">
        <f>B8+1</f>
        <v>6</v>
      </c>
      <c r="C9" s="29">
        <v>42760</v>
      </c>
      <c r="D9" s="65" t="s">
        <v>145</v>
      </c>
      <c r="E9" s="66">
        <v>42766</v>
      </c>
      <c r="F9" s="53"/>
      <c r="G9" s="30"/>
      <c r="H9" s="47"/>
      <c r="I9" s="47"/>
      <c r="J9" s="49"/>
    </row>
    <row r="10" spans="1:10" ht="15" customHeight="1">
      <c r="C10" s="29"/>
      <c r="D10" s="65"/>
      <c r="E10" s="65"/>
      <c r="F10" s="53"/>
      <c r="G10" s="30"/>
      <c r="H10" s="47"/>
      <c r="I10" s="47"/>
      <c r="J10" s="49"/>
    </row>
    <row r="11" spans="1:10" ht="15" customHeight="1">
      <c r="A11" s="31" t="s">
        <v>71</v>
      </c>
      <c r="B11" s="31"/>
      <c r="C11" s="48"/>
      <c r="D11" s="65" t="s">
        <v>153</v>
      </c>
      <c r="E11" s="65">
        <v>6</v>
      </c>
      <c r="G11" s="30"/>
    </row>
    <row r="12" spans="1:10" s="31" customFormat="1">
      <c r="A12" t="s">
        <v>75</v>
      </c>
      <c r="B12"/>
      <c r="C12" s="48"/>
      <c r="D12" s="31" t="s">
        <v>154</v>
      </c>
      <c r="E12" s="30">
        <f>3</f>
        <v>3</v>
      </c>
      <c r="G12" s="50"/>
    </row>
    <row r="13" spans="1:10">
      <c r="A13" t="s">
        <v>70</v>
      </c>
      <c r="C13" s="48"/>
      <c r="D13" s="65" t="s">
        <v>155</v>
      </c>
      <c r="E13" s="30">
        <f>E11-1</f>
        <v>5</v>
      </c>
      <c r="G13" s="48"/>
    </row>
    <row r="14" spans="1:10">
      <c r="C14" s="48"/>
      <c r="E14" s="30"/>
      <c r="G14" s="48"/>
    </row>
    <row r="15" spans="1:10">
      <c r="C15" s="48"/>
      <c r="E15" s="30"/>
      <c r="G15" s="48"/>
    </row>
    <row r="16" spans="1:10">
      <c r="A16">
        <v>1</v>
      </c>
      <c r="C16" t="s">
        <v>67</v>
      </c>
      <c r="G16" s="48"/>
    </row>
    <row r="17" spans="1:10" ht="27.75" customHeight="1">
      <c r="A17">
        <v>2</v>
      </c>
      <c r="C17" s="29">
        <v>42774</v>
      </c>
      <c r="D17" t="s">
        <v>146</v>
      </c>
      <c r="E17" s="70">
        <v>42800</v>
      </c>
      <c r="G17" s="30"/>
      <c r="H17" s="47"/>
      <c r="I17" s="47"/>
      <c r="J17" s="49"/>
    </row>
    <row r="18" spans="1:10" ht="27" customHeight="1">
      <c r="A18">
        <v>3</v>
      </c>
      <c r="C18" s="32">
        <v>42779</v>
      </c>
      <c r="D18" s="31" t="s">
        <v>123</v>
      </c>
      <c r="E18" s="70">
        <v>42795</v>
      </c>
      <c r="F18" s="29"/>
      <c r="G18" s="30"/>
      <c r="H18" s="47"/>
      <c r="I18" s="47"/>
      <c r="J18" s="49"/>
    </row>
    <row r="19" spans="1:10" ht="27" customHeight="1">
      <c r="A19">
        <v>4</v>
      </c>
      <c r="C19" s="29">
        <v>42782</v>
      </c>
      <c r="D19" s="47" t="s">
        <v>147</v>
      </c>
      <c r="E19" s="70">
        <v>42809</v>
      </c>
      <c r="F19" s="29"/>
      <c r="G19" s="30"/>
      <c r="H19" s="47"/>
      <c r="I19" s="47"/>
      <c r="J19" s="49"/>
    </row>
    <row r="20" spans="1:10" ht="30">
      <c r="C20" s="29">
        <v>42783</v>
      </c>
      <c r="D20" s="47" t="s">
        <v>148</v>
      </c>
      <c r="E20" s="70">
        <v>42795</v>
      </c>
      <c r="F20" s="29"/>
      <c r="G20" s="30"/>
      <c r="J20" s="49"/>
    </row>
    <row r="21" spans="1:10">
      <c r="C21" s="29"/>
      <c r="D21" s="47"/>
      <c r="E21" s="59"/>
      <c r="F21" s="29"/>
      <c r="G21" s="30"/>
      <c r="J21" s="49"/>
    </row>
    <row r="22" spans="1:10">
      <c r="A22" t="s">
        <v>71</v>
      </c>
      <c r="C22" s="48"/>
      <c r="D22" s="65" t="s">
        <v>153</v>
      </c>
      <c r="E22" s="33">
        <v>4</v>
      </c>
      <c r="F22" s="29"/>
      <c r="G22" s="30"/>
      <c r="J22" s="49"/>
    </row>
    <row r="23" spans="1:10">
      <c r="A23" t="s">
        <v>74</v>
      </c>
      <c r="C23" s="48"/>
      <c r="D23" s="31" t="s">
        <v>154</v>
      </c>
      <c r="E23" s="33">
        <v>5</v>
      </c>
      <c r="G23" s="30"/>
    </row>
    <row r="24" spans="1:10">
      <c r="A24" t="s">
        <v>70</v>
      </c>
      <c r="C24" s="48"/>
      <c r="D24" s="65" t="s">
        <v>155</v>
      </c>
      <c r="E24" s="30">
        <f>E22+E13-E23</f>
        <v>4</v>
      </c>
      <c r="G24" s="30"/>
    </row>
    <row r="25" spans="1:10">
      <c r="B25" s="36"/>
      <c r="C25" s="48"/>
      <c r="E25" s="33"/>
      <c r="G25" s="30"/>
    </row>
    <row r="26" spans="1:10" s="31" customFormat="1">
      <c r="A26" s="36" t="s">
        <v>94</v>
      </c>
      <c r="B26" s="39"/>
      <c r="C26" s="48"/>
      <c r="D26" s="36"/>
      <c r="E26" s="38"/>
      <c r="G26" s="52"/>
    </row>
    <row r="27" spans="1:10">
      <c r="A27" s="39" t="s">
        <v>95</v>
      </c>
      <c r="B27" s="39"/>
      <c r="C27" s="48"/>
      <c r="D27" s="39"/>
      <c r="E27" s="38"/>
      <c r="G27" s="30"/>
    </row>
    <row r="28" spans="1:10">
      <c r="A28" s="39" t="s">
        <v>70</v>
      </c>
      <c r="C28" s="48"/>
      <c r="D28" s="39"/>
      <c r="E28" s="38"/>
      <c r="G28" s="48"/>
    </row>
    <row r="29" spans="1:10">
      <c r="G29" s="48"/>
    </row>
    <row r="30" spans="1:10">
      <c r="C30" t="s">
        <v>73</v>
      </c>
      <c r="G30" s="48"/>
    </row>
    <row r="31" spans="1:10">
      <c r="A31">
        <v>1</v>
      </c>
      <c r="C31" s="29">
        <v>42795</v>
      </c>
      <c r="D31" t="s">
        <v>149</v>
      </c>
      <c r="E31" s="71">
        <v>42824</v>
      </c>
      <c r="F31" s="29"/>
      <c r="G31" s="30"/>
      <c r="H31" s="47"/>
      <c r="I31" s="47"/>
      <c r="J31" s="55"/>
    </row>
    <row r="32" spans="1:10">
      <c r="A32">
        <v>2</v>
      </c>
      <c r="C32" s="29">
        <v>42774</v>
      </c>
      <c r="D32" t="s">
        <v>146</v>
      </c>
      <c r="E32" s="70">
        <v>42821</v>
      </c>
      <c r="F32" s="29"/>
      <c r="G32" s="30"/>
      <c r="H32" s="47"/>
      <c r="I32" s="47"/>
      <c r="J32" s="55"/>
    </row>
    <row r="33" spans="1:12">
      <c r="A33">
        <v>3</v>
      </c>
      <c r="C33" s="29">
        <v>42815</v>
      </c>
      <c r="D33" s="31" t="s">
        <v>150</v>
      </c>
      <c r="E33" s="75">
        <v>42828</v>
      </c>
      <c r="F33" s="31">
        <v>1</v>
      </c>
      <c r="G33" s="30"/>
      <c r="H33" s="47"/>
      <c r="I33" s="47"/>
      <c r="J33" s="55"/>
    </row>
    <row r="34" spans="1:12">
      <c r="A34">
        <v>4</v>
      </c>
      <c r="C34" s="29">
        <v>42807</v>
      </c>
      <c r="D34" s="31" t="s">
        <v>151</v>
      </c>
      <c r="E34" s="75">
        <v>42836</v>
      </c>
      <c r="F34" s="31">
        <v>2</v>
      </c>
      <c r="G34" s="30"/>
      <c r="H34" s="47"/>
      <c r="I34" s="47"/>
      <c r="J34" s="55"/>
    </row>
    <row r="35" spans="1:12">
      <c r="C35" s="29">
        <v>42808</v>
      </c>
      <c r="D35" s="31" t="s">
        <v>157</v>
      </c>
      <c r="E35" s="75">
        <v>42829</v>
      </c>
      <c r="F35" s="31">
        <v>3</v>
      </c>
      <c r="G35" s="30"/>
      <c r="H35" s="47"/>
      <c r="I35" s="47"/>
      <c r="J35" s="55"/>
    </row>
    <row r="36" spans="1:12">
      <c r="A36">
        <v>5</v>
      </c>
      <c r="C36" s="29">
        <v>42814</v>
      </c>
      <c r="D36" s="31" t="s">
        <v>123</v>
      </c>
      <c r="E36" s="75">
        <v>42843</v>
      </c>
      <c r="F36" s="31">
        <v>4</v>
      </c>
      <c r="G36" s="30"/>
      <c r="I36" s="47"/>
      <c r="J36" s="56"/>
    </row>
    <row r="37" spans="1:12">
      <c r="A37">
        <v>6</v>
      </c>
      <c r="C37" s="29">
        <v>42818</v>
      </c>
      <c r="D37" s="31" t="s">
        <v>124</v>
      </c>
      <c r="E37" s="75">
        <v>42846</v>
      </c>
      <c r="F37" s="31">
        <v>5</v>
      </c>
      <c r="G37" s="30"/>
      <c r="H37" s="47"/>
      <c r="I37" s="47"/>
      <c r="J37" s="56"/>
    </row>
    <row r="38" spans="1:12">
      <c r="C38" s="29">
        <v>42825</v>
      </c>
      <c r="D38" s="31" t="s">
        <v>152</v>
      </c>
      <c r="E38" s="75">
        <v>42853</v>
      </c>
      <c r="F38" s="31">
        <v>6</v>
      </c>
      <c r="G38" s="48"/>
      <c r="J38" s="49"/>
    </row>
    <row r="39" spans="1:12">
      <c r="C39" s="29"/>
      <c r="D39" s="31"/>
      <c r="E39" s="32"/>
      <c r="F39" s="31"/>
      <c r="G39" s="48"/>
      <c r="J39" s="49"/>
    </row>
    <row r="40" spans="1:12">
      <c r="A40" t="s">
        <v>72</v>
      </c>
      <c r="D40" s="65" t="s">
        <v>153</v>
      </c>
      <c r="E40" s="31">
        <v>8</v>
      </c>
      <c r="G40" s="48"/>
      <c r="J40" s="49"/>
    </row>
    <row r="41" spans="1:12">
      <c r="A41" t="s">
        <v>76</v>
      </c>
      <c r="D41" s="31" t="s">
        <v>154</v>
      </c>
      <c r="E41">
        <v>6</v>
      </c>
      <c r="G41" s="48"/>
      <c r="J41" s="49"/>
    </row>
    <row r="42" spans="1:12">
      <c r="A42" t="s">
        <v>70</v>
      </c>
      <c r="D42" s="65" t="s">
        <v>155</v>
      </c>
      <c r="E42" s="30">
        <f>E40+E24-E41</f>
        <v>6</v>
      </c>
      <c r="G42" s="48"/>
      <c r="J42" s="49"/>
    </row>
    <row r="43" spans="1:12">
      <c r="B43" s="36"/>
      <c r="E43" s="33"/>
      <c r="G43" s="48"/>
      <c r="J43" s="49"/>
    </row>
    <row r="44" spans="1:12" s="31" customFormat="1" ht="21">
      <c r="A44" s="36" t="s">
        <v>96</v>
      </c>
      <c r="B44" s="39"/>
      <c r="C44" s="37" t="s">
        <v>172</v>
      </c>
      <c r="D44" s="36"/>
      <c r="E44" s="54"/>
      <c r="G44" s="50"/>
      <c r="J44" s="49"/>
    </row>
    <row r="45" spans="1:12">
      <c r="A45" s="39" t="s">
        <v>97</v>
      </c>
      <c r="B45" s="39"/>
      <c r="C45" s="40"/>
      <c r="D45" s="39"/>
      <c r="E45" s="38"/>
      <c r="G45" s="48"/>
      <c r="J45" s="49"/>
    </row>
    <row r="46" spans="1:12">
      <c r="A46" s="39" t="s">
        <v>70</v>
      </c>
      <c r="C46" s="40"/>
      <c r="D46" s="39"/>
      <c r="E46" s="38"/>
      <c r="G46" s="48"/>
      <c r="J46" s="49"/>
    </row>
    <row r="47" spans="1:12">
      <c r="B47" s="34"/>
      <c r="E47" s="33"/>
      <c r="G47" s="48"/>
      <c r="J47" s="49"/>
    </row>
    <row r="48" spans="1:12">
      <c r="A48" s="34" t="s">
        <v>89</v>
      </c>
      <c r="B48" s="34"/>
      <c r="C48" s="34"/>
      <c r="D48" s="34" t="s">
        <v>153</v>
      </c>
      <c r="E48" s="35">
        <f>E11+E22+E40</f>
        <v>18</v>
      </c>
      <c r="F48" s="34"/>
      <c r="G48" s="51"/>
      <c r="H48" s="34"/>
      <c r="I48" s="34"/>
      <c r="J48" s="49"/>
      <c r="K48" s="34"/>
      <c r="L48" s="34"/>
    </row>
    <row r="49" spans="1:12">
      <c r="A49" s="34" t="s">
        <v>90</v>
      </c>
      <c r="B49" s="34"/>
      <c r="C49" s="34"/>
      <c r="D49" s="34" t="s">
        <v>154</v>
      </c>
      <c r="E49" s="35">
        <f>E12+E23+E41</f>
        <v>14</v>
      </c>
      <c r="F49" s="34"/>
      <c r="G49" s="51"/>
      <c r="H49" s="34"/>
      <c r="I49" s="34"/>
      <c r="J49" s="49"/>
      <c r="K49" s="34"/>
      <c r="L49" s="34"/>
    </row>
    <row r="50" spans="1:12">
      <c r="A50" s="34" t="s">
        <v>70</v>
      </c>
      <c r="C50" s="34"/>
      <c r="D50" s="34" t="s">
        <v>155</v>
      </c>
      <c r="E50" s="35">
        <f>E42</f>
        <v>6</v>
      </c>
      <c r="F50" s="34"/>
      <c r="G50" s="51"/>
      <c r="H50" s="34"/>
      <c r="I50" s="34"/>
      <c r="J50" s="49"/>
      <c r="K50" s="34"/>
      <c r="L50" s="34"/>
    </row>
    <row r="51" spans="1:12">
      <c r="E51" s="33"/>
      <c r="G51" s="48"/>
      <c r="J51" s="49"/>
    </row>
    <row r="52" spans="1:12">
      <c r="G52" s="48"/>
      <c r="J52" s="49"/>
    </row>
    <row r="53" spans="1:12">
      <c r="C53" t="s">
        <v>77</v>
      </c>
      <c r="E53" s="31"/>
      <c r="G53" s="48"/>
    </row>
    <row r="54" spans="1:12" s="31" customFormat="1">
      <c r="B54" s="31">
        <v>1</v>
      </c>
      <c r="C54" s="32">
        <v>42836</v>
      </c>
      <c r="D54" s="31" t="s">
        <v>158</v>
      </c>
      <c r="E54" s="76">
        <v>42860</v>
      </c>
      <c r="F54" s="32"/>
      <c r="G54" s="50"/>
      <c r="H54" s="72"/>
      <c r="I54" s="72"/>
      <c r="J54" s="73"/>
    </row>
    <row r="55" spans="1:12" s="31" customFormat="1">
      <c r="B55" s="31">
        <f>1+B54</f>
        <v>2</v>
      </c>
      <c r="C55" s="32">
        <v>42838</v>
      </c>
      <c r="D55" s="31" t="s">
        <v>141</v>
      </c>
      <c r="E55" s="76">
        <v>42857</v>
      </c>
      <c r="F55" s="32"/>
      <c r="G55" s="50"/>
      <c r="H55" s="72"/>
      <c r="I55" s="72"/>
      <c r="J55" s="73"/>
    </row>
    <row r="56" spans="1:12" s="31" customFormat="1">
      <c r="B56" s="31">
        <f t="shared" ref="B56:B71" si="0">1+B55</f>
        <v>3</v>
      </c>
      <c r="C56" s="32">
        <v>42832</v>
      </c>
      <c r="D56" s="31" t="s">
        <v>159</v>
      </c>
      <c r="E56" s="76">
        <v>42859</v>
      </c>
      <c r="F56" s="32"/>
      <c r="G56" s="50"/>
      <c r="H56" s="72"/>
      <c r="I56" s="72"/>
      <c r="J56" s="73"/>
    </row>
    <row r="57" spans="1:12" s="31" customFormat="1">
      <c r="B57" s="31">
        <f t="shared" si="0"/>
        <v>4</v>
      </c>
      <c r="C57" s="32">
        <v>42845</v>
      </c>
      <c r="D57" s="31" t="s">
        <v>160</v>
      </c>
      <c r="E57" s="76">
        <v>42873</v>
      </c>
      <c r="F57" s="32"/>
      <c r="G57" s="50"/>
      <c r="H57" s="72"/>
      <c r="I57" s="72"/>
      <c r="J57" s="73"/>
    </row>
    <row r="58" spans="1:12" s="31" customFormat="1">
      <c r="B58" s="31">
        <f t="shared" si="0"/>
        <v>5</v>
      </c>
      <c r="C58" s="32">
        <v>42832</v>
      </c>
      <c r="D58" s="31" t="s">
        <v>161</v>
      </c>
      <c r="E58" s="76">
        <v>42860</v>
      </c>
      <c r="F58" s="32"/>
      <c r="G58" s="50"/>
      <c r="H58" s="72"/>
      <c r="I58" s="72"/>
      <c r="J58" s="73"/>
    </row>
    <row r="59" spans="1:12" s="31" customFormat="1">
      <c r="B59" s="31">
        <f t="shared" si="0"/>
        <v>6</v>
      </c>
      <c r="C59" s="32">
        <v>42844</v>
      </c>
      <c r="D59" s="31" t="s">
        <v>162</v>
      </c>
      <c r="E59" s="76">
        <v>42873</v>
      </c>
      <c r="F59" s="32"/>
      <c r="G59" s="50"/>
      <c r="H59" s="72"/>
      <c r="I59" s="72"/>
      <c r="J59" s="73"/>
    </row>
    <row r="60" spans="1:12" s="31" customFormat="1">
      <c r="B60" s="31">
        <f t="shared" si="0"/>
        <v>7</v>
      </c>
      <c r="C60" s="32">
        <v>42850</v>
      </c>
      <c r="D60" s="31" t="s">
        <v>152</v>
      </c>
      <c r="E60" s="76">
        <v>42879</v>
      </c>
      <c r="F60" s="32"/>
      <c r="G60" s="50"/>
      <c r="H60" s="72"/>
      <c r="I60" s="72"/>
      <c r="J60" s="73"/>
    </row>
    <row r="61" spans="1:12" s="31" customFormat="1">
      <c r="B61" s="31">
        <f t="shared" si="0"/>
        <v>8</v>
      </c>
      <c r="C61" s="32">
        <v>42851</v>
      </c>
      <c r="D61" s="31" t="s">
        <v>163</v>
      </c>
      <c r="E61" s="76">
        <v>42857</v>
      </c>
      <c r="F61" s="32" t="s">
        <v>179</v>
      </c>
      <c r="G61" s="50"/>
      <c r="H61" s="72"/>
      <c r="I61" s="72"/>
      <c r="J61" s="73"/>
    </row>
    <row r="62" spans="1:12" s="31" customFormat="1">
      <c r="B62" s="31">
        <f t="shared" si="0"/>
        <v>9</v>
      </c>
      <c r="C62" s="32">
        <v>42845</v>
      </c>
      <c r="D62" s="31" t="s">
        <v>164</v>
      </c>
      <c r="E62" s="76">
        <v>42873</v>
      </c>
      <c r="F62" s="32"/>
      <c r="G62" s="50"/>
      <c r="H62" s="72"/>
      <c r="I62" s="72"/>
      <c r="J62" s="73"/>
    </row>
    <row r="63" spans="1:12" s="31" customFormat="1">
      <c r="B63" s="31">
        <f t="shared" si="0"/>
        <v>10</v>
      </c>
      <c r="C63" s="32">
        <v>42849</v>
      </c>
      <c r="D63" s="31" t="s">
        <v>165</v>
      </c>
      <c r="E63" s="76">
        <v>42872</v>
      </c>
      <c r="F63" s="32" t="s">
        <v>180</v>
      </c>
      <c r="G63" s="50"/>
      <c r="H63" s="72"/>
      <c r="I63" s="72"/>
      <c r="J63" s="73"/>
    </row>
    <row r="64" spans="1:12" s="31" customFormat="1">
      <c r="B64" s="31">
        <f t="shared" si="0"/>
        <v>11</v>
      </c>
      <c r="C64" s="32">
        <v>42853</v>
      </c>
      <c r="D64" s="31" t="s">
        <v>166</v>
      </c>
      <c r="E64" s="76">
        <v>42877</v>
      </c>
      <c r="F64" s="74"/>
      <c r="G64" s="50"/>
      <c r="H64" s="72"/>
      <c r="I64" s="72"/>
      <c r="J64" s="73"/>
    </row>
    <row r="65" spans="1:12" s="31" customFormat="1">
      <c r="B65" s="31">
        <f t="shared" si="0"/>
        <v>12</v>
      </c>
      <c r="C65" s="32">
        <v>42842</v>
      </c>
      <c r="D65" s="31" t="s">
        <v>141</v>
      </c>
      <c r="E65" s="76">
        <v>42857</v>
      </c>
      <c r="F65" s="74"/>
      <c r="G65" s="50"/>
      <c r="H65" s="72"/>
      <c r="I65" s="72"/>
      <c r="J65" s="73"/>
    </row>
    <row r="66" spans="1:12" s="31" customFormat="1">
      <c r="B66" s="31">
        <f t="shared" si="0"/>
        <v>13</v>
      </c>
      <c r="C66" s="32">
        <v>42832</v>
      </c>
      <c r="D66" s="31" t="s">
        <v>167</v>
      </c>
      <c r="E66" s="76">
        <v>42859</v>
      </c>
      <c r="F66" s="74"/>
      <c r="G66" s="50"/>
      <c r="H66" s="72"/>
      <c r="I66" s="72"/>
      <c r="J66" s="73"/>
    </row>
    <row r="67" spans="1:12" s="31" customFormat="1">
      <c r="B67" s="31">
        <f t="shared" si="0"/>
        <v>14</v>
      </c>
      <c r="C67" s="32">
        <v>42838</v>
      </c>
      <c r="D67" s="31" t="s">
        <v>161</v>
      </c>
      <c r="E67" s="76">
        <v>42866</v>
      </c>
      <c r="F67" s="74"/>
      <c r="G67" s="50"/>
      <c r="H67" s="72"/>
      <c r="I67" s="72"/>
      <c r="J67" s="73"/>
    </row>
    <row r="68" spans="1:12">
      <c r="B68" s="31">
        <f t="shared" si="0"/>
        <v>15</v>
      </c>
      <c r="C68" s="29">
        <v>42845</v>
      </c>
      <c r="D68" s="31" t="s">
        <v>168</v>
      </c>
      <c r="E68" s="76">
        <v>42873</v>
      </c>
      <c r="F68" s="29"/>
      <c r="G68" s="48"/>
    </row>
    <row r="69" spans="1:12">
      <c r="B69" s="31">
        <f t="shared" si="0"/>
        <v>16</v>
      </c>
      <c r="C69" s="29">
        <v>42844</v>
      </c>
      <c r="D69" s="31" t="s">
        <v>169</v>
      </c>
      <c r="E69" s="76">
        <v>42870</v>
      </c>
      <c r="F69" s="29"/>
      <c r="G69" s="48"/>
    </row>
    <row r="70" spans="1:12">
      <c r="B70" s="31">
        <f t="shared" si="0"/>
        <v>17</v>
      </c>
      <c r="C70" s="29">
        <v>42846</v>
      </c>
      <c r="D70" s="31" t="s">
        <v>169</v>
      </c>
      <c r="E70" s="76">
        <v>42870</v>
      </c>
      <c r="F70" s="29"/>
      <c r="G70" s="48"/>
    </row>
    <row r="71" spans="1:12" ht="18" customHeight="1">
      <c r="B71" s="31">
        <f t="shared" si="0"/>
        <v>18</v>
      </c>
      <c r="C71" s="29">
        <v>42836</v>
      </c>
      <c r="D71" s="31" t="s">
        <v>170</v>
      </c>
      <c r="E71" s="76">
        <v>42866</v>
      </c>
      <c r="F71" s="29" t="s">
        <v>182</v>
      </c>
      <c r="G71" s="48"/>
    </row>
    <row r="72" spans="1:12" ht="18" customHeight="1">
      <c r="B72" s="31"/>
      <c r="C72" s="29"/>
      <c r="D72" s="31"/>
      <c r="E72" s="32"/>
      <c r="F72" s="29"/>
      <c r="G72" s="48"/>
    </row>
    <row r="73" spans="1:12">
      <c r="A73" t="s">
        <v>72</v>
      </c>
      <c r="D73" s="65" t="s">
        <v>153</v>
      </c>
      <c r="E73">
        <v>18</v>
      </c>
      <c r="G73" s="48"/>
      <c r="I73">
        <v>24</v>
      </c>
    </row>
    <row r="74" spans="1:12">
      <c r="A74" t="s">
        <v>78</v>
      </c>
      <c r="D74" s="31" t="s">
        <v>154</v>
      </c>
      <c r="E74">
        <v>6</v>
      </c>
      <c r="G74" s="48"/>
    </row>
    <row r="75" spans="1:12">
      <c r="A75" t="s">
        <v>70</v>
      </c>
      <c r="D75" s="65" t="s">
        <v>155</v>
      </c>
      <c r="E75" s="33">
        <f>E42+E73-E74</f>
        <v>18</v>
      </c>
      <c r="G75" s="48"/>
    </row>
    <row r="76" spans="1:12">
      <c r="B76" s="36"/>
      <c r="G76" s="48"/>
    </row>
    <row r="77" spans="1:12" s="31" customFormat="1">
      <c r="A77" s="36" t="s">
        <v>98</v>
      </c>
      <c r="B77" s="39"/>
      <c r="C77" s="37"/>
      <c r="D77" s="36"/>
      <c r="E77" s="38">
        <f>E12+E22+E40+E73</f>
        <v>33</v>
      </c>
      <c r="G77" s="50"/>
    </row>
    <row r="78" spans="1:12">
      <c r="A78" s="39" t="s">
        <v>99</v>
      </c>
      <c r="B78" s="39"/>
      <c r="C78" s="40"/>
      <c r="D78" s="39"/>
      <c r="E78" s="38">
        <f>E13+E23+E41+E74</f>
        <v>22</v>
      </c>
      <c r="G78" s="48"/>
    </row>
    <row r="79" spans="1:12">
      <c r="A79" s="39" t="s">
        <v>70</v>
      </c>
      <c r="C79" s="40"/>
      <c r="D79" s="39"/>
      <c r="E79" s="38">
        <f>E77-E78+2</f>
        <v>13</v>
      </c>
      <c r="G79" s="48"/>
    </row>
    <row r="80" spans="1:12">
      <c r="C80" s="76" t="s">
        <v>79</v>
      </c>
      <c r="D80" s="29"/>
      <c r="E80" s="29"/>
      <c r="F80" s="29"/>
      <c r="G80" s="29"/>
      <c r="H80" s="29"/>
      <c r="I80" s="29"/>
      <c r="J80" s="29"/>
      <c r="K80" s="29"/>
      <c r="L80" s="29"/>
    </row>
    <row r="81" spans="1:13">
      <c r="B81">
        <v>1</v>
      </c>
      <c r="C81" s="29">
        <v>42858</v>
      </c>
      <c r="D81" s="29" t="s">
        <v>174</v>
      </c>
      <c r="E81" s="76">
        <v>42880</v>
      </c>
      <c r="F81" s="29"/>
      <c r="G81" s="29"/>
      <c r="H81" s="29"/>
      <c r="I81" s="29"/>
      <c r="J81" s="29"/>
      <c r="K81" s="29"/>
      <c r="L81" s="29"/>
      <c r="M81" s="31"/>
    </row>
    <row r="82" spans="1:13">
      <c r="B82">
        <f>1+B81</f>
        <v>2</v>
      </c>
      <c r="C82" s="29">
        <v>42885</v>
      </c>
      <c r="D82" s="29" t="s">
        <v>175</v>
      </c>
      <c r="E82" s="79">
        <v>42909</v>
      </c>
      <c r="F82" s="29"/>
      <c r="G82" s="29"/>
      <c r="H82" s="29"/>
      <c r="I82" s="29"/>
      <c r="J82" s="29" t="s">
        <v>188</v>
      </c>
      <c r="K82" s="29" t="s">
        <v>69</v>
      </c>
      <c r="L82" s="29"/>
      <c r="M82" s="31"/>
    </row>
    <row r="83" spans="1:13">
      <c r="B83">
        <f>B82+1</f>
        <v>3</v>
      </c>
      <c r="C83" s="29">
        <v>42867</v>
      </c>
      <c r="D83" s="29" t="s">
        <v>176</v>
      </c>
      <c r="E83" s="79">
        <v>42895</v>
      </c>
      <c r="F83" s="29"/>
      <c r="G83" s="29"/>
      <c r="H83" s="29"/>
      <c r="I83" s="29"/>
      <c r="J83" s="29" t="s">
        <v>184</v>
      </c>
      <c r="K83" s="29" t="s">
        <v>69</v>
      </c>
      <c r="L83" s="29"/>
      <c r="M83" s="31"/>
    </row>
    <row r="84" spans="1:13">
      <c r="B84">
        <f>B83+1</f>
        <v>4</v>
      </c>
      <c r="C84" s="29">
        <v>42857</v>
      </c>
      <c r="D84" s="29" t="s">
        <v>177</v>
      </c>
      <c r="E84" s="76">
        <v>42877</v>
      </c>
      <c r="F84" s="29"/>
      <c r="G84" s="29"/>
      <c r="H84" s="29"/>
      <c r="I84" s="29"/>
      <c r="J84" s="29" t="s">
        <v>188</v>
      </c>
      <c r="K84" s="29"/>
      <c r="L84" s="29"/>
      <c r="M84" s="31"/>
    </row>
    <row r="85" spans="1:13">
      <c r="B85">
        <f>B84+1</f>
        <v>5</v>
      </c>
      <c r="C85" s="29">
        <v>42874</v>
      </c>
      <c r="D85" s="29" t="s">
        <v>178</v>
      </c>
      <c r="E85" s="79">
        <v>42902</v>
      </c>
      <c r="F85" s="29"/>
      <c r="G85" s="29"/>
      <c r="H85" s="29"/>
      <c r="I85" s="29"/>
      <c r="J85" s="29"/>
      <c r="K85" s="29" t="s">
        <v>69</v>
      </c>
      <c r="L85" s="29"/>
      <c r="M85" s="31"/>
    </row>
    <row r="86" spans="1:13">
      <c r="B86">
        <f>B85+1</f>
        <v>6</v>
      </c>
      <c r="C86" s="29">
        <v>42872</v>
      </c>
      <c r="D86" s="29" t="s">
        <v>181</v>
      </c>
      <c r="E86" s="79" t="s">
        <v>187</v>
      </c>
      <c r="F86" s="29" t="s">
        <v>186</v>
      </c>
      <c r="G86" s="29"/>
      <c r="H86" s="29"/>
      <c r="I86" s="29"/>
      <c r="J86" s="29"/>
      <c r="K86" s="29" t="s">
        <v>69</v>
      </c>
      <c r="L86" s="29"/>
      <c r="M86" s="31"/>
    </row>
    <row r="87" spans="1:13">
      <c r="B87">
        <v>7</v>
      </c>
      <c r="C87" s="29">
        <v>42887</v>
      </c>
      <c r="D87" t="s">
        <v>185</v>
      </c>
      <c r="E87" s="79">
        <v>42895</v>
      </c>
      <c r="F87" t="s">
        <v>200</v>
      </c>
      <c r="K87" t="s">
        <v>69</v>
      </c>
    </row>
    <row r="88" spans="1:13">
      <c r="C88" s="29"/>
      <c r="D88" s="29"/>
      <c r="E88" s="29"/>
      <c r="G88" s="48"/>
      <c r="J88" s="49"/>
    </row>
    <row r="89" spans="1:13">
      <c r="A89" t="s">
        <v>72</v>
      </c>
      <c r="D89" s="29" t="s">
        <v>153</v>
      </c>
      <c r="E89">
        <v>7</v>
      </c>
      <c r="G89" s="48"/>
      <c r="J89" s="49"/>
    </row>
    <row r="90" spans="1:13">
      <c r="A90" t="s">
        <v>81</v>
      </c>
      <c r="D90" s="29" t="s">
        <v>90</v>
      </c>
      <c r="E90">
        <v>20</v>
      </c>
      <c r="G90" s="48"/>
      <c r="J90" s="49"/>
    </row>
    <row r="91" spans="1:13">
      <c r="A91" t="s">
        <v>70</v>
      </c>
      <c r="D91" s="29" t="s">
        <v>155</v>
      </c>
      <c r="E91" s="33">
        <f>E75+E89-E90</f>
        <v>5</v>
      </c>
      <c r="G91" s="48"/>
      <c r="J91" s="49"/>
    </row>
    <row r="92" spans="1:13">
      <c r="B92" s="36"/>
      <c r="J92" s="49"/>
    </row>
    <row r="93" spans="1:13" s="31" customFormat="1">
      <c r="A93" s="36" t="s">
        <v>100</v>
      </c>
      <c r="B93" s="39"/>
      <c r="C93" s="37"/>
      <c r="D93" s="36"/>
      <c r="E93" s="38"/>
      <c r="J93" s="49"/>
    </row>
    <row r="94" spans="1:13">
      <c r="A94" s="39" t="s">
        <v>101</v>
      </c>
      <c r="B94" s="39"/>
      <c r="C94" s="40"/>
      <c r="D94" s="39"/>
      <c r="E94" s="38"/>
    </row>
    <row r="95" spans="1:13">
      <c r="A95" s="39" t="s">
        <v>70</v>
      </c>
      <c r="C95" s="40"/>
      <c r="D95" s="39"/>
      <c r="E95" s="38"/>
    </row>
    <row r="96" spans="1:13">
      <c r="C96" t="s">
        <v>80</v>
      </c>
    </row>
    <row r="97" spans="2:6">
      <c r="B97">
        <f>1</f>
        <v>1</v>
      </c>
      <c r="C97" s="29">
        <v>42888</v>
      </c>
      <c r="D97" t="s">
        <v>189</v>
      </c>
      <c r="E97" s="79">
        <v>42906</v>
      </c>
      <c r="F97" s="29"/>
    </row>
    <row r="98" spans="2:6">
      <c r="B98">
        <f>B97+1</f>
        <v>2</v>
      </c>
      <c r="C98" s="29">
        <v>42909</v>
      </c>
      <c r="D98" t="s">
        <v>183</v>
      </c>
      <c r="E98" s="77">
        <v>42937</v>
      </c>
      <c r="F98" s="29"/>
    </row>
    <row r="99" spans="2:6">
      <c r="B99">
        <f>B98+1</f>
        <v>3</v>
      </c>
      <c r="C99" s="29">
        <v>42912</v>
      </c>
      <c r="D99" t="s">
        <v>190</v>
      </c>
      <c r="E99" s="77">
        <v>42941</v>
      </c>
      <c r="F99" s="29" t="s">
        <v>191</v>
      </c>
    </row>
    <row r="100" spans="2:6">
      <c r="B100">
        <f>B99+1</f>
        <v>4</v>
      </c>
      <c r="C100" s="29">
        <v>42913</v>
      </c>
      <c r="D100" t="s">
        <v>192</v>
      </c>
      <c r="E100" s="77">
        <v>42942</v>
      </c>
      <c r="F100" s="29"/>
    </row>
    <row r="101" spans="2:6">
      <c r="C101" s="29"/>
      <c r="E101" s="61"/>
    </row>
    <row r="102" spans="2:6">
      <c r="C102" s="29"/>
      <c r="E102" s="61"/>
    </row>
    <row r="103" spans="2:6">
      <c r="C103" s="29"/>
      <c r="E103" s="61"/>
    </row>
    <row r="104" spans="2:6">
      <c r="C104" s="29"/>
      <c r="D104" s="29" t="s">
        <v>153</v>
      </c>
      <c r="E104">
        <v>4</v>
      </c>
    </row>
    <row r="105" spans="2:6">
      <c r="C105" s="29"/>
      <c r="D105" s="29" t="s">
        <v>90</v>
      </c>
      <c r="E105">
        <v>6</v>
      </c>
    </row>
    <row r="106" spans="2:6">
      <c r="C106" s="29"/>
      <c r="D106" s="29" t="s">
        <v>155</v>
      </c>
      <c r="E106">
        <f>E91+E104-E105</f>
        <v>3</v>
      </c>
    </row>
    <row r="107" spans="2:6">
      <c r="C107" s="29"/>
      <c r="D107" s="29"/>
    </row>
    <row r="108" spans="2:6">
      <c r="C108" s="29"/>
      <c r="D108" s="29"/>
    </row>
    <row r="109" spans="2:6">
      <c r="C109" s="29"/>
      <c r="D109" s="29" t="s">
        <v>197</v>
      </c>
      <c r="E109">
        <f>E73+E89+E104</f>
        <v>29</v>
      </c>
    </row>
    <row r="110" spans="2:6">
      <c r="C110" s="29"/>
      <c r="D110" s="29" t="s">
        <v>198</v>
      </c>
      <c r="E110">
        <f>E74+E90+E105</f>
        <v>32</v>
      </c>
    </row>
    <row r="111" spans="2:6">
      <c r="C111" s="29"/>
      <c r="D111" s="29" t="s">
        <v>199</v>
      </c>
      <c r="E111">
        <f>E110-E109</f>
        <v>3</v>
      </c>
    </row>
    <row r="112" spans="2:6">
      <c r="C112" s="29"/>
      <c r="D112" s="29"/>
    </row>
    <row r="116" spans="1:11">
      <c r="C116" t="s">
        <v>82</v>
      </c>
      <c r="E116" s="32"/>
      <c r="I116" s="29"/>
    </row>
    <row r="117" spans="1:11">
      <c r="B117">
        <v>1</v>
      </c>
      <c r="C117" s="29">
        <v>42919</v>
      </c>
      <c r="D117" s="31" t="s">
        <v>193</v>
      </c>
      <c r="E117" s="77">
        <v>42944</v>
      </c>
      <c r="F117" s="29"/>
      <c r="K117" t="s">
        <v>69</v>
      </c>
    </row>
    <row r="118" spans="1:11">
      <c r="B118">
        <f t="shared" ref="B118:B126" si="1">B117+1</f>
        <v>2</v>
      </c>
      <c r="C118" s="29">
        <v>42920</v>
      </c>
      <c r="D118" s="31" t="s">
        <v>193</v>
      </c>
      <c r="E118" s="58">
        <v>42944</v>
      </c>
      <c r="F118" s="29"/>
      <c r="K118" t="s">
        <v>69</v>
      </c>
    </row>
    <row r="119" spans="1:11">
      <c r="B119">
        <f t="shared" si="1"/>
        <v>3</v>
      </c>
      <c r="C119" s="29">
        <v>42923</v>
      </c>
      <c r="D119" t="s">
        <v>194</v>
      </c>
      <c r="E119" s="78">
        <v>42950</v>
      </c>
      <c r="F119" s="29"/>
      <c r="H119">
        <v>1</v>
      </c>
      <c r="K119" t="s">
        <v>69</v>
      </c>
    </row>
    <row r="120" spans="1:11">
      <c r="B120">
        <f t="shared" si="1"/>
        <v>4</v>
      </c>
      <c r="C120" s="29">
        <v>42927</v>
      </c>
      <c r="D120" t="s">
        <v>195</v>
      </c>
      <c r="E120" s="78">
        <v>42950</v>
      </c>
      <c r="H120">
        <f>1+H119</f>
        <v>2</v>
      </c>
      <c r="K120" t="s">
        <v>69</v>
      </c>
    </row>
    <row r="121" spans="1:11">
      <c r="B121">
        <f t="shared" si="1"/>
        <v>5</v>
      </c>
      <c r="C121" s="29">
        <v>42929</v>
      </c>
      <c r="D121" t="s">
        <v>196</v>
      </c>
      <c r="E121" s="58">
        <v>42940</v>
      </c>
      <c r="K121" t="s">
        <v>69</v>
      </c>
    </row>
    <row r="122" spans="1:11" ht="17.25" customHeight="1">
      <c r="B122">
        <f t="shared" si="1"/>
        <v>6</v>
      </c>
      <c r="C122" s="29">
        <v>42941</v>
      </c>
      <c r="D122" t="s">
        <v>132</v>
      </c>
      <c r="E122" s="78">
        <v>42970</v>
      </c>
      <c r="H122">
        <f>H120+1</f>
        <v>3</v>
      </c>
      <c r="K122" t="s">
        <v>69</v>
      </c>
    </row>
    <row r="123" spans="1:11" ht="17.25" customHeight="1">
      <c r="B123">
        <f t="shared" si="1"/>
        <v>7</v>
      </c>
      <c r="C123" s="29">
        <v>42927</v>
      </c>
      <c r="D123" t="s">
        <v>205</v>
      </c>
      <c r="E123" s="58">
        <v>42942</v>
      </c>
      <c r="K123" t="s">
        <v>69</v>
      </c>
    </row>
    <row r="124" spans="1:11" ht="17.25" customHeight="1">
      <c r="B124">
        <f t="shared" si="1"/>
        <v>8</v>
      </c>
      <c r="C124" s="29">
        <v>42935</v>
      </c>
      <c r="D124" t="s">
        <v>206</v>
      </c>
      <c r="E124" s="58">
        <v>42944</v>
      </c>
      <c r="K124" t="s">
        <v>69</v>
      </c>
    </row>
    <row r="125" spans="1:11" ht="14.25" customHeight="1">
      <c r="B125">
        <f t="shared" si="1"/>
        <v>9</v>
      </c>
      <c r="C125" s="29">
        <v>42947</v>
      </c>
      <c r="D125" t="s">
        <v>217</v>
      </c>
      <c r="E125" s="78">
        <v>42948</v>
      </c>
      <c r="F125" t="s">
        <v>219</v>
      </c>
      <c r="H125">
        <f>H122+1</f>
        <v>4</v>
      </c>
      <c r="K125" t="s">
        <v>69</v>
      </c>
    </row>
    <row r="126" spans="1:11" ht="15" customHeight="1">
      <c r="B126">
        <f t="shared" si="1"/>
        <v>10</v>
      </c>
      <c r="C126" s="29">
        <v>42928</v>
      </c>
      <c r="D126" t="s">
        <v>218</v>
      </c>
      <c r="E126" s="78">
        <v>42942</v>
      </c>
      <c r="H126">
        <f>H125+1</f>
        <v>5</v>
      </c>
    </row>
    <row r="127" spans="1:11" ht="16.5" customHeight="1">
      <c r="E127" s="32"/>
    </row>
    <row r="128" spans="1:11" ht="18.75" customHeight="1">
      <c r="A128" t="s">
        <v>72</v>
      </c>
      <c r="D128" s="29" t="s">
        <v>153</v>
      </c>
      <c r="E128">
        <f>B126</f>
        <v>10</v>
      </c>
    </row>
    <row r="129" spans="1:13" ht="18.75" customHeight="1">
      <c r="A129" t="s">
        <v>83</v>
      </c>
      <c r="D129" s="29" t="s">
        <v>201</v>
      </c>
      <c r="E129">
        <v>8</v>
      </c>
    </row>
    <row r="130" spans="1:13" ht="18" customHeight="1">
      <c r="A130" t="s">
        <v>70</v>
      </c>
      <c r="D130" s="29" t="s">
        <v>199</v>
      </c>
      <c r="E130" s="33">
        <f>E111+E128-E129</f>
        <v>5</v>
      </c>
    </row>
    <row r="131" spans="1:13" ht="18" customHeight="1">
      <c r="B131" s="39"/>
    </row>
    <row r="132" spans="1:13" s="39" customFormat="1" ht="18" customHeight="1">
      <c r="A132" s="39" t="s">
        <v>102</v>
      </c>
      <c r="E132" s="43"/>
    </row>
    <row r="133" spans="1:13" s="39" customFormat="1">
      <c r="A133" s="39" t="s">
        <v>103</v>
      </c>
      <c r="E133" s="43"/>
    </row>
    <row r="134" spans="1:13" s="39" customFormat="1">
      <c r="A134" s="39" t="s">
        <v>70</v>
      </c>
      <c r="B134"/>
      <c r="E134" s="43"/>
    </row>
    <row r="137" spans="1:13">
      <c r="B137" s="81"/>
      <c r="C137" s="81" t="s">
        <v>84</v>
      </c>
      <c r="D137" s="81"/>
      <c r="E137" s="81"/>
      <c r="F137" s="81"/>
      <c r="G137" s="81"/>
      <c r="H137" s="81"/>
      <c r="I137" s="81"/>
      <c r="J137" s="81"/>
      <c r="K137" s="81"/>
      <c r="L137" s="81"/>
      <c r="M137" s="81"/>
    </row>
    <row r="138" spans="1:13">
      <c r="B138" s="81">
        <f t="shared" ref="B138:B147" si="2">B137+1</f>
        <v>1</v>
      </c>
      <c r="C138" s="82">
        <v>42962</v>
      </c>
      <c r="D138" s="83" t="s">
        <v>207</v>
      </c>
      <c r="E138" s="84">
        <v>42970</v>
      </c>
      <c r="F138" s="83"/>
      <c r="G138" s="83"/>
      <c r="H138" s="83">
        <f>H126+1</f>
        <v>6</v>
      </c>
      <c r="I138" s="81"/>
      <c r="J138" s="81"/>
      <c r="K138" s="81" t="s">
        <v>69</v>
      </c>
      <c r="L138" s="81"/>
      <c r="M138" s="81"/>
    </row>
    <row r="139" spans="1:13">
      <c r="B139" s="81">
        <f t="shared" si="2"/>
        <v>2</v>
      </c>
      <c r="C139" s="85">
        <v>42950</v>
      </c>
      <c r="D139" s="83" t="s">
        <v>208</v>
      </c>
      <c r="E139" s="84">
        <v>42976</v>
      </c>
      <c r="F139" s="83"/>
      <c r="G139" s="83"/>
      <c r="H139" s="83">
        <f>H138+1</f>
        <v>7</v>
      </c>
      <c r="I139" s="81"/>
      <c r="J139" s="81"/>
      <c r="K139" s="81" t="s">
        <v>69</v>
      </c>
      <c r="L139" s="81"/>
      <c r="M139" s="81"/>
    </row>
    <row r="140" spans="1:13">
      <c r="B140" s="81">
        <f t="shared" si="2"/>
        <v>3</v>
      </c>
      <c r="C140" s="82">
        <v>42957</v>
      </c>
      <c r="D140" s="83" t="s">
        <v>209</v>
      </c>
      <c r="E140" s="84">
        <v>42976</v>
      </c>
      <c r="F140" s="83"/>
      <c r="G140" s="83"/>
      <c r="H140" s="83">
        <f>H139+1</f>
        <v>8</v>
      </c>
      <c r="I140" s="81"/>
      <c r="J140" s="81"/>
      <c r="K140" s="81" t="s">
        <v>69</v>
      </c>
      <c r="L140" s="81"/>
      <c r="M140" s="81"/>
    </row>
    <row r="141" spans="1:13" ht="15.75" customHeight="1">
      <c r="B141" s="81">
        <f t="shared" si="2"/>
        <v>4</v>
      </c>
      <c r="C141" s="86">
        <v>42974</v>
      </c>
      <c r="D141" s="87" t="s">
        <v>210</v>
      </c>
      <c r="E141" s="88">
        <v>42982</v>
      </c>
      <c r="F141" s="83"/>
      <c r="G141" s="83"/>
      <c r="H141" s="83"/>
      <c r="I141" s="81">
        <f>1</f>
        <v>1</v>
      </c>
      <c r="J141" s="81"/>
      <c r="K141" s="81" t="s">
        <v>69</v>
      </c>
      <c r="L141" s="81"/>
      <c r="M141" s="81"/>
    </row>
    <row r="142" spans="1:13" ht="15.75" customHeight="1">
      <c r="B142" s="81">
        <f t="shared" si="2"/>
        <v>5</v>
      </c>
      <c r="C142" s="86">
        <v>42968</v>
      </c>
      <c r="D142" s="87" t="s">
        <v>235</v>
      </c>
      <c r="E142" s="88">
        <v>42997</v>
      </c>
      <c r="F142" s="83"/>
      <c r="G142" s="83"/>
      <c r="H142" s="83"/>
      <c r="I142" s="81"/>
      <c r="J142" s="81"/>
      <c r="K142" s="81"/>
      <c r="L142" s="81"/>
      <c r="M142" s="81"/>
    </row>
    <row r="143" spans="1:13" ht="15" customHeight="1">
      <c r="B143" s="81">
        <f t="shared" si="2"/>
        <v>6</v>
      </c>
      <c r="C143" s="89">
        <v>42962</v>
      </c>
      <c r="D143" s="87" t="s">
        <v>211</v>
      </c>
      <c r="E143" s="88">
        <v>42979</v>
      </c>
      <c r="F143" s="83" t="s">
        <v>213</v>
      </c>
      <c r="G143" s="83"/>
      <c r="H143" s="83" t="s">
        <v>200</v>
      </c>
      <c r="I143" s="81">
        <f>I141+1</f>
        <v>2</v>
      </c>
      <c r="J143" s="81"/>
      <c r="K143" s="81" t="s">
        <v>69</v>
      </c>
      <c r="L143" s="81"/>
      <c r="M143" s="81"/>
    </row>
    <row r="144" spans="1:13">
      <c r="B144" s="81">
        <f t="shared" si="2"/>
        <v>7</v>
      </c>
      <c r="C144" s="89">
        <v>42978</v>
      </c>
      <c r="D144" s="87" t="s">
        <v>212</v>
      </c>
      <c r="E144" s="88">
        <v>43007</v>
      </c>
      <c r="F144" s="83" t="s">
        <v>215</v>
      </c>
      <c r="G144" s="83"/>
      <c r="H144" s="83"/>
      <c r="I144" s="81"/>
      <c r="J144" s="81"/>
      <c r="K144" s="81" t="s">
        <v>86</v>
      </c>
      <c r="L144" s="81"/>
      <c r="M144" s="81"/>
    </row>
    <row r="145" spans="1:13">
      <c r="B145" s="81">
        <f t="shared" si="2"/>
        <v>8</v>
      </c>
      <c r="C145" s="90">
        <v>42964</v>
      </c>
      <c r="D145" s="83" t="s">
        <v>214</v>
      </c>
      <c r="E145" s="84">
        <v>42968</v>
      </c>
      <c r="F145" s="83" t="s">
        <v>215</v>
      </c>
      <c r="G145" s="83"/>
      <c r="H145" s="83">
        <f>H140+1</f>
        <v>9</v>
      </c>
      <c r="I145" s="81"/>
      <c r="J145" s="81"/>
      <c r="K145" s="81" t="s">
        <v>69</v>
      </c>
      <c r="L145" s="81"/>
      <c r="M145" s="81"/>
    </row>
    <row r="146" spans="1:13">
      <c r="B146" s="81">
        <f t="shared" si="2"/>
        <v>9</v>
      </c>
      <c r="C146" s="89">
        <v>42972</v>
      </c>
      <c r="D146" s="87" t="s">
        <v>216</v>
      </c>
      <c r="E146" s="88">
        <v>42986</v>
      </c>
      <c r="F146" s="83"/>
      <c r="G146" s="83"/>
      <c r="H146" s="83"/>
      <c r="I146" s="81"/>
      <c r="J146" s="81"/>
      <c r="K146" s="81" t="s">
        <v>69</v>
      </c>
      <c r="L146" s="81"/>
      <c r="M146" s="81"/>
    </row>
    <row r="147" spans="1:13">
      <c r="B147" s="81">
        <f t="shared" si="2"/>
        <v>10</v>
      </c>
      <c r="C147" s="89">
        <v>42977</v>
      </c>
      <c r="D147" s="87" t="s">
        <v>141</v>
      </c>
      <c r="E147" s="88">
        <v>42983</v>
      </c>
      <c r="F147" s="83"/>
      <c r="G147" s="83"/>
      <c r="H147" s="83"/>
      <c r="I147" s="81"/>
      <c r="J147" s="81"/>
      <c r="K147" s="81" t="s">
        <v>69</v>
      </c>
      <c r="L147" s="81"/>
      <c r="M147" s="81"/>
    </row>
    <row r="148" spans="1:13">
      <c r="B148" s="81"/>
      <c r="C148" s="90"/>
      <c r="D148" s="83"/>
      <c r="E148" s="82"/>
      <c r="F148" s="83"/>
      <c r="G148" s="83"/>
      <c r="H148" s="83"/>
      <c r="I148" s="81"/>
      <c r="J148" s="81"/>
      <c r="K148" s="81" t="s">
        <v>69</v>
      </c>
      <c r="L148" s="81"/>
      <c r="M148" s="81"/>
    </row>
    <row r="149" spans="1:13">
      <c r="B149" s="81"/>
      <c r="C149" s="90"/>
      <c r="D149" s="83"/>
      <c r="E149" s="82"/>
      <c r="F149" s="83"/>
      <c r="G149" s="83"/>
      <c r="H149" s="83"/>
      <c r="I149" s="81"/>
      <c r="J149" s="81"/>
      <c r="K149" s="81"/>
      <c r="L149" s="81"/>
      <c r="M149" s="81"/>
    </row>
    <row r="150" spans="1:13">
      <c r="C150" s="80"/>
      <c r="D150" s="31"/>
      <c r="E150" s="32"/>
      <c r="F150" s="31"/>
      <c r="G150" s="31"/>
      <c r="H150" s="31"/>
    </row>
    <row r="151" spans="1:13" ht="14.25" customHeight="1">
      <c r="D151" s="31"/>
      <c r="E151" s="31"/>
    </row>
    <row r="152" spans="1:13">
      <c r="D152" s="31"/>
      <c r="E152" s="31"/>
    </row>
    <row r="153" spans="1:13">
      <c r="A153" t="s">
        <v>72</v>
      </c>
      <c r="C153" t="s">
        <v>153</v>
      </c>
      <c r="E153">
        <f>B147</f>
        <v>10</v>
      </c>
    </row>
    <row r="154" spans="1:13">
      <c r="A154" t="s">
        <v>87</v>
      </c>
      <c r="C154" t="s">
        <v>90</v>
      </c>
      <c r="E154">
        <v>9</v>
      </c>
    </row>
    <row r="155" spans="1:13">
      <c r="A155" t="s">
        <v>70</v>
      </c>
      <c r="C155" t="s">
        <v>155</v>
      </c>
      <c r="E155" s="33">
        <f>E130+E153-E154</f>
        <v>6</v>
      </c>
    </row>
    <row r="156" spans="1:13">
      <c r="B156" s="39"/>
    </row>
    <row r="157" spans="1:13" s="39" customFormat="1" ht="18" customHeight="1">
      <c r="A157" s="39" t="s">
        <v>104</v>
      </c>
      <c r="E157" s="43"/>
    </row>
    <row r="158" spans="1:13" s="39" customFormat="1">
      <c r="A158" s="39" t="s">
        <v>105</v>
      </c>
      <c r="E158" s="43"/>
    </row>
    <row r="159" spans="1:13" s="39" customFormat="1">
      <c r="A159" s="39" t="s">
        <v>70</v>
      </c>
      <c r="B159"/>
      <c r="E159" s="43"/>
    </row>
    <row r="163" spans="2:11">
      <c r="C163" t="s">
        <v>85</v>
      </c>
    </row>
    <row r="164" spans="2:11">
      <c r="B164">
        <f t="shared" ref="B164:B177" si="3">B163+1</f>
        <v>1</v>
      </c>
      <c r="C164" s="63">
        <v>42989</v>
      </c>
      <c r="D164" s="91" t="s">
        <v>221</v>
      </c>
      <c r="E164" s="75">
        <v>43004</v>
      </c>
      <c r="F164" s="29" t="s">
        <v>213</v>
      </c>
      <c r="K164" s="60"/>
    </row>
    <row r="165" spans="2:11">
      <c r="B165">
        <f t="shared" si="3"/>
        <v>2</v>
      </c>
      <c r="C165" s="63">
        <v>42989</v>
      </c>
      <c r="D165" s="91" t="s">
        <v>221</v>
      </c>
      <c r="E165" s="75">
        <v>43004</v>
      </c>
      <c r="F165" s="29" t="s">
        <v>213</v>
      </c>
      <c r="K165" s="60"/>
    </row>
    <row r="166" spans="2:11">
      <c r="B166">
        <f t="shared" si="3"/>
        <v>3</v>
      </c>
      <c r="C166" s="63">
        <v>42992</v>
      </c>
      <c r="D166" s="92" t="s">
        <v>222</v>
      </c>
      <c r="E166" s="93">
        <v>43021</v>
      </c>
      <c r="F166" t="s">
        <v>213</v>
      </c>
      <c r="K166" s="60"/>
    </row>
    <row r="167" spans="2:11">
      <c r="B167">
        <f t="shared" si="3"/>
        <v>4</v>
      </c>
      <c r="C167" s="63">
        <v>43007</v>
      </c>
      <c r="D167" s="92" t="s">
        <v>223</v>
      </c>
      <c r="E167" s="93"/>
      <c r="F167" t="s">
        <v>213</v>
      </c>
      <c r="K167" s="60"/>
    </row>
    <row r="168" spans="2:11">
      <c r="B168">
        <f t="shared" si="3"/>
        <v>5</v>
      </c>
      <c r="C168" s="29">
        <v>42986</v>
      </c>
      <c r="D168" s="91" t="s">
        <v>224</v>
      </c>
      <c r="E168" s="75">
        <v>43005</v>
      </c>
      <c r="F168" s="29" t="s">
        <v>225</v>
      </c>
      <c r="K168" s="60"/>
    </row>
    <row r="169" spans="2:11">
      <c r="B169">
        <f t="shared" si="3"/>
        <v>6</v>
      </c>
      <c r="C169" s="32">
        <v>42992</v>
      </c>
      <c r="D169" s="94" t="s">
        <v>226</v>
      </c>
      <c r="E169" s="75">
        <v>43006</v>
      </c>
      <c r="F169" s="29" t="s">
        <v>230</v>
      </c>
      <c r="G169" t="s">
        <v>135</v>
      </c>
      <c r="K169" s="60"/>
    </row>
    <row r="170" spans="2:11">
      <c r="B170">
        <f t="shared" si="3"/>
        <v>7</v>
      </c>
      <c r="C170" s="32">
        <v>42998</v>
      </c>
      <c r="D170" s="94" t="s">
        <v>227</v>
      </c>
      <c r="E170" s="75">
        <v>43005</v>
      </c>
      <c r="F170" s="29" t="s">
        <v>230</v>
      </c>
      <c r="K170" s="60"/>
    </row>
    <row r="171" spans="2:11">
      <c r="B171">
        <f t="shared" si="3"/>
        <v>8</v>
      </c>
      <c r="C171" s="29">
        <v>42997</v>
      </c>
      <c r="D171" s="95" t="s">
        <v>228</v>
      </c>
      <c r="E171" s="93">
        <v>43024</v>
      </c>
      <c r="F171" s="29" t="s">
        <v>230</v>
      </c>
      <c r="K171" s="60"/>
    </row>
    <row r="172" spans="2:11">
      <c r="B172">
        <f t="shared" si="3"/>
        <v>9</v>
      </c>
      <c r="C172" s="29">
        <v>42999</v>
      </c>
      <c r="D172" s="95" t="s">
        <v>229</v>
      </c>
      <c r="E172" s="93">
        <v>43021</v>
      </c>
      <c r="F172" s="29" t="s">
        <v>230</v>
      </c>
      <c r="K172" s="60"/>
    </row>
    <row r="173" spans="2:11">
      <c r="B173">
        <f t="shared" si="3"/>
        <v>10</v>
      </c>
      <c r="C173" s="29">
        <v>42984</v>
      </c>
      <c r="D173" s="67" t="s">
        <v>231</v>
      </c>
      <c r="E173" s="75">
        <v>42996</v>
      </c>
      <c r="F173" s="29" t="s">
        <v>232</v>
      </c>
      <c r="G173" t="s">
        <v>135</v>
      </c>
      <c r="K173" s="60"/>
    </row>
    <row r="174" spans="2:11">
      <c r="B174">
        <f t="shared" si="3"/>
        <v>11</v>
      </c>
      <c r="C174" s="29">
        <v>42986</v>
      </c>
      <c r="D174" s="67" t="s">
        <v>236</v>
      </c>
      <c r="E174" s="75">
        <v>42998</v>
      </c>
      <c r="F174" s="29" t="s">
        <v>225</v>
      </c>
      <c r="K174" s="60"/>
    </row>
    <row r="175" spans="2:11">
      <c r="B175">
        <f t="shared" si="3"/>
        <v>12</v>
      </c>
      <c r="C175" s="29">
        <v>42992</v>
      </c>
      <c r="D175" s="67" t="s">
        <v>237</v>
      </c>
      <c r="E175" s="75">
        <v>43005</v>
      </c>
      <c r="F175" s="29" t="s">
        <v>225</v>
      </c>
      <c r="K175" s="60"/>
    </row>
    <row r="176" spans="2:11">
      <c r="B176">
        <f t="shared" si="3"/>
        <v>13</v>
      </c>
      <c r="C176" s="29">
        <v>43004</v>
      </c>
      <c r="D176" s="67" t="s">
        <v>238</v>
      </c>
      <c r="E176" s="75">
        <v>43004</v>
      </c>
      <c r="F176" s="29" t="s">
        <v>225</v>
      </c>
      <c r="K176" s="60"/>
    </row>
    <row r="177" spans="1:12">
      <c r="B177">
        <f t="shared" si="3"/>
        <v>14</v>
      </c>
      <c r="C177" s="29">
        <v>43004</v>
      </c>
      <c r="D177" s="96" t="s">
        <v>233</v>
      </c>
      <c r="E177" s="93">
        <v>43033</v>
      </c>
      <c r="F177" s="29" t="s">
        <v>225</v>
      </c>
      <c r="K177" s="60"/>
    </row>
    <row r="178" spans="1:12">
      <c r="C178" s="29"/>
      <c r="D178" s="31"/>
      <c r="E178" s="32"/>
      <c r="K178" s="60" t="s">
        <v>69</v>
      </c>
    </row>
    <row r="179" spans="1:12">
      <c r="C179" s="29"/>
      <c r="D179" s="31"/>
      <c r="E179" s="32"/>
      <c r="K179" s="60" t="s">
        <v>69</v>
      </c>
    </row>
    <row r="180" spans="1:12">
      <c r="E180" s="31"/>
    </row>
    <row r="181" spans="1:12">
      <c r="A181" t="s">
        <v>72</v>
      </c>
      <c r="E181">
        <v>14</v>
      </c>
    </row>
    <row r="182" spans="1:12">
      <c r="A182" t="s">
        <v>88</v>
      </c>
      <c r="E182">
        <v>15</v>
      </c>
    </row>
    <row r="183" spans="1:12">
      <c r="A183" t="s">
        <v>70</v>
      </c>
      <c r="E183" s="33">
        <f>E155+E181-E182</f>
        <v>5</v>
      </c>
    </row>
    <row r="184" spans="1:12">
      <c r="B184" s="34"/>
      <c r="E184" s="33"/>
    </row>
    <row r="185" spans="1:12">
      <c r="A185" s="34" t="s">
        <v>106</v>
      </c>
      <c r="B185" s="34"/>
      <c r="C185" s="34"/>
      <c r="D185" s="34"/>
      <c r="E185" s="35">
        <f>E128+E153+E181</f>
        <v>34</v>
      </c>
      <c r="G185" s="34">
        <f>SUM(G117:G179)</f>
        <v>0</v>
      </c>
      <c r="H185" s="34"/>
      <c r="I185" s="34" t="s">
        <v>91</v>
      </c>
      <c r="J185" s="34">
        <f>11+20+17</f>
        <v>48</v>
      </c>
      <c r="K185" s="34"/>
      <c r="L185" s="34"/>
    </row>
    <row r="186" spans="1:12">
      <c r="A186" s="34" t="s">
        <v>90</v>
      </c>
      <c r="B186" s="34"/>
      <c r="C186" s="34"/>
      <c r="D186" s="34"/>
      <c r="E186" s="35">
        <f>E129+E154+E182</f>
        <v>32</v>
      </c>
      <c r="F186" s="34"/>
      <c r="G186" s="34"/>
      <c r="H186" s="34"/>
      <c r="I186" s="34" t="s">
        <v>92</v>
      </c>
      <c r="J186" s="34">
        <v>3</v>
      </c>
      <c r="K186" s="34"/>
      <c r="L186" s="34"/>
    </row>
    <row r="187" spans="1:12">
      <c r="A187" s="34" t="s">
        <v>70</v>
      </c>
      <c r="C187" s="34"/>
      <c r="D187" s="34"/>
      <c r="E187" s="35"/>
      <c r="F187" s="34"/>
      <c r="G187" s="34"/>
      <c r="H187" s="34"/>
      <c r="I187" s="34" t="s">
        <v>93</v>
      </c>
      <c r="J187" s="34">
        <f>1+1</f>
        <v>2</v>
      </c>
      <c r="K187" s="34"/>
      <c r="L187" s="34"/>
    </row>
    <row r="188" spans="1:12">
      <c r="I188" s="34" t="s">
        <v>86</v>
      </c>
      <c r="J188">
        <v>1</v>
      </c>
    </row>
    <row r="189" spans="1:12">
      <c r="B189" s="41"/>
    </row>
    <row r="190" spans="1:12" s="39" customFormat="1">
      <c r="A190" s="41" t="s">
        <v>107</v>
      </c>
      <c r="B190" s="41"/>
      <c r="C190" s="41"/>
      <c r="D190" s="41"/>
      <c r="E190" s="42"/>
      <c r="G190" s="41"/>
      <c r="H190" s="41"/>
      <c r="I190" s="41" t="s">
        <v>91</v>
      </c>
      <c r="J190" s="41">
        <f>11+20+17</f>
        <v>48</v>
      </c>
      <c r="K190" s="41"/>
      <c r="L190" s="41"/>
    </row>
    <row r="191" spans="1:12" s="39" customFormat="1">
      <c r="A191" s="41" t="s">
        <v>108</v>
      </c>
      <c r="B191" s="41"/>
      <c r="C191" s="41"/>
      <c r="D191" s="41"/>
      <c r="E191" s="42"/>
      <c r="F191" s="41"/>
      <c r="G191" s="41"/>
      <c r="H191" s="41"/>
      <c r="I191" s="41" t="s">
        <v>92</v>
      </c>
      <c r="J191" s="41">
        <v>3</v>
      </c>
      <c r="K191" s="41"/>
      <c r="L191" s="41"/>
    </row>
    <row r="192" spans="1:12" s="39" customFormat="1">
      <c r="A192" s="41" t="s">
        <v>70</v>
      </c>
      <c r="B192"/>
      <c r="C192" s="41"/>
      <c r="D192" s="41"/>
      <c r="E192" s="42"/>
      <c r="F192" s="41"/>
      <c r="G192" s="41"/>
      <c r="H192" s="41"/>
      <c r="I192" s="41" t="s">
        <v>93</v>
      </c>
      <c r="J192" s="41">
        <f>1+1</f>
        <v>2</v>
      </c>
      <c r="K192" s="41"/>
      <c r="L192" s="41"/>
    </row>
    <row r="193" spans="2:10">
      <c r="I193" s="34" t="s">
        <v>86</v>
      </c>
      <c r="J193">
        <v>1</v>
      </c>
    </row>
    <row r="195" spans="2:10">
      <c r="C195" t="s">
        <v>110</v>
      </c>
    </row>
    <row r="196" spans="2:10">
      <c r="B196">
        <f>B195+1</f>
        <v>1</v>
      </c>
      <c r="C196" s="29"/>
      <c r="D196" s="29"/>
      <c r="E196" s="57"/>
      <c r="F196" s="29"/>
      <c r="I196" t="s">
        <v>69</v>
      </c>
    </row>
    <row r="197" spans="2:10">
      <c r="B197">
        <f>B196+1</f>
        <v>2</v>
      </c>
      <c r="C197" s="29"/>
      <c r="E197" s="44"/>
      <c r="F197" s="29"/>
      <c r="I197" t="s">
        <v>69</v>
      </c>
    </row>
    <row r="198" spans="2:10">
      <c r="B198">
        <f t="shared" ref="B198:B209" si="4">B197+1</f>
        <v>3</v>
      </c>
      <c r="C198" s="29"/>
      <c r="E198" s="44"/>
      <c r="F198" s="29"/>
    </row>
    <row r="199" spans="2:10">
      <c r="B199">
        <f t="shared" si="4"/>
        <v>4</v>
      </c>
      <c r="C199" s="29"/>
      <c r="E199" s="44"/>
      <c r="F199" s="29"/>
    </row>
    <row r="200" spans="2:10">
      <c r="B200">
        <f t="shared" si="4"/>
        <v>5</v>
      </c>
      <c r="C200" s="29"/>
      <c r="E200" s="44"/>
      <c r="F200" s="29"/>
    </row>
    <row r="201" spans="2:10">
      <c r="B201">
        <f t="shared" si="4"/>
        <v>6</v>
      </c>
      <c r="C201" s="29"/>
      <c r="E201" s="44"/>
      <c r="F201" s="29"/>
    </row>
    <row r="202" spans="2:10">
      <c r="B202">
        <f t="shared" si="4"/>
        <v>7</v>
      </c>
      <c r="C202" s="29"/>
      <c r="E202" s="44"/>
      <c r="F202" s="29"/>
    </row>
    <row r="203" spans="2:10">
      <c r="B203">
        <f t="shared" si="4"/>
        <v>8</v>
      </c>
      <c r="C203" s="29"/>
      <c r="E203" s="44"/>
      <c r="F203" s="29"/>
    </row>
    <row r="204" spans="2:10">
      <c r="B204">
        <f t="shared" si="4"/>
        <v>9</v>
      </c>
      <c r="C204" s="29"/>
      <c r="E204" s="44"/>
      <c r="F204" s="29"/>
    </row>
    <row r="205" spans="2:10">
      <c r="B205">
        <f t="shared" si="4"/>
        <v>10</v>
      </c>
      <c r="C205" s="29"/>
      <c r="E205" s="44"/>
      <c r="F205" s="29"/>
    </row>
    <row r="206" spans="2:10">
      <c r="B206">
        <f t="shared" si="4"/>
        <v>11</v>
      </c>
      <c r="C206" s="29"/>
      <c r="E206" s="44"/>
      <c r="F206" s="29"/>
    </row>
    <row r="207" spans="2:10">
      <c r="B207">
        <f t="shared" si="4"/>
        <v>12</v>
      </c>
      <c r="C207" s="29"/>
      <c r="E207" s="44"/>
      <c r="F207" s="29"/>
    </row>
    <row r="208" spans="2:10">
      <c r="B208">
        <f t="shared" si="4"/>
        <v>13</v>
      </c>
      <c r="C208" s="29"/>
      <c r="E208" s="44"/>
      <c r="F208" s="29"/>
      <c r="I208" t="s">
        <v>69</v>
      </c>
    </row>
    <row r="209" spans="1:9">
      <c r="B209">
        <f t="shared" si="4"/>
        <v>14</v>
      </c>
      <c r="C209" s="32"/>
      <c r="D209" s="31"/>
      <c r="E209" s="44"/>
      <c r="I209" t="s">
        <v>69</v>
      </c>
    </row>
    <row r="210" spans="1:9">
      <c r="C210" s="29"/>
      <c r="E210" s="31"/>
      <c r="F210" s="29"/>
    </row>
    <row r="211" spans="1:9">
      <c r="C211" s="29"/>
      <c r="F211" s="29"/>
    </row>
    <row r="213" spans="1:9">
      <c r="A213" t="s">
        <v>111</v>
      </c>
      <c r="E213">
        <f>B208</f>
        <v>13</v>
      </c>
    </row>
    <row r="214" spans="1:9">
      <c r="A214" t="s">
        <v>112</v>
      </c>
      <c r="E214">
        <v>8</v>
      </c>
    </row>
    <row r="215" spans="1:9">
      <c r="A215" t="s">
        <v>70</v>
      </c>
      <c r="E215" s="33">
        <f>E183+E213-E214</f>
        <v>10</v>
      </c>
    </row>
    <row r="217" spans="1:9" ht="17.25" customHeight="1"/>
    <row r="218" spans="1:9">
      <c r="B218">
        <v>1</v>
      </c>
      <c r="C218" t="s">
        <v>113</v>
      </c>
    </row>
    <row r="219" spans="1:9">
      <c r="C219" s="29">
        <v>42691</v>
      </c>
      <c r="D219" s="29" t="s">
        <v>134</v>
      </c>
      <c r="E219" s="46">
        <v>42716</v>
      </c>
      <c r="F219" s="29"/>
      <c r="I219" t="s">
        <v>135</v>
      </c>
    </row>
    <row r="220" spans="1:9">
      <c r="C220" s="29"/>
      <c r="E220" s="61"/>
      <c r="F220" s="29"/>
    </row>
    <row r="221" spans="1:9">
      <c r="C221" s="29"/>
      <c r="E221" s="61"/>
      <c r="F221" s="29"/>
    </row>
    <row r="222" spans="1:9">
      <c r="C222" s="32"/>
      <c r="D222" s="31"/>
      <c r="E222" s="61"/>
    </row>
    <row r="223" spans="1:9">
      <c r="C223" s="29"/>
      <c r="E223" s="61"/>
      <c r="F223" s="29"/>
    </row>
    <row r="224" spans="1:9">
      <c r="C224" s="29"/>
      <c r="E224" s="61"/>
      <c r="F224" s="29"/>
    </row>
    <row r="225" spans="1:6">
      <c r="C225" s="29"/>
      <c r="E225" s="61"/>
      <c r="F225" s="29"/>
    </row>
    <row r="226" spans="1:6">
      <c r="E226" s="62"/>
    </row>
    <row r="227" spans="1:6">
      <c r="A227" t="s">
        <v>114</v>
      </c>
      <c r="E227" s="62">
        <f>B218</f>
        <v>1</v>
      </c>
    </row>
    <row r="228" spans="1:6">
      <c r="A228" t="s">
        <v>115</v>
      </c>
      <c r="E228">
        <v>3</v>
      </c>
    </row>
    <row r="229" spans="1:6">
      <c r="A229" t="s">
        <v>70</v>
      </c>
      <c r="E229" s="33">
        <f>E215+E227-E228</f>
        <v>8</v>
      </c>
    </row>
    <row r="233" spans="1:6">
      <c r="B233">
        <v>1</v>
      </c>
      <c r="C233" t="s">
        <v>116</v>
      </c>
    </row>
    <row r="234" spans="1:6">
      <c r="B234">
        <f>1+B233</f>
        <v>2</v>
      </c>
      <c r="C234" s="29">
        <v>42706</v>
      </c>
      <c r="D234" t="s">
        <v>138</v>
      </c>
      <c r="E234" s="46">
        <v>42731</v>
      </c>
    </row>
    <row r="235" spans="1:6">
      <c r="B235">
        <f>1+B234</f>
        <v>3</v>
      </c>
      <c r="C235" s="29">
        <v>42713</v>
      </c>
      <c r="D235" s="29" t="s">
        <v>136</v>
      </c>
      <c r="E235" s="46">
        <v>42720</v>
      </c>
      <c r="F235" s="29" t="s">
        <v>139</v>
      </c>
    </row>
    <row r="236" spans="1:6">
      <c r="B236">
        <f>1+B235</f>
        <v>4</v>
      </c>
      <c r="C236" s="29">
        <v>42709</v>
      </c>
      <c r="D236" t="s">
        <v>137</v>
      </c>
      <c r="E236" s="46">
        <v>42716</v>
      </c>
      <c r="F236" s="29"/>
    </row>
    <row r="237" spans="1:6">
      <c r="B237">
        <f>1+B236</f>
        <v>5</v>
      </c>
      <c r="C237" s="29">
        <v>42730</v>
      </c>
      <c r="D237" t="s">
        <v>140</v>
      </c>
      <c r="E237" s="32">
        <v>42751</v>
      </c>
      <c r="F237" s="29" t="s">
        <v>139</v>
      </c>
    </row>
    <row r="238" spans="1:6">
      <c r="C238" s="32">
        <v>42733</v>
      </c>
      <c r="D238" s="31" t="s">
        <v>66</v>
      </c>
      <c r="E238" s="32">
        <v>42755</v>
      </c>
    </row>
    <row r="239" spans="1:6">
      <c r="C239" s="29"/>
      <c r="E239" s="32"/>
      <c r="F239" s="29"/>
    </row>
    <row r="240" spans="1:6">
      <c r="C240" s="29"/>
      <c r="E240" s="29"/>
      <c r="F240" s="29"/>
    </row>
    <row r="242" spans="1:5">
      <c r="A242" t="s">
        <v>117</v>
      </c>
      <c r="E242">
        <f>B237</f>
        <v>5</v>
      </c>
    </row>
    <row r="243" spans="1:5">
      <c r="A243" t="s">
        <v>118</v>
      </c>
      <c r="E243">
        <v>4</v>
      </c>
    </row>
    <row r="244" spans="1:5">
      <c r="A244" t="s">
        <v>70</v>
      </c>
      <c r="E244" s="33">
        <f>E229+E242-E243</f>
        <v>9</v>
      </c>
    </row>
  </sheetData>
  <pageMargins left="0.7" right="0.7" top="0.75" bottom="0.75" header="0.3" footer="0.3"/>
  <pageSetup paperSize="256" scale="40" fitToHeight="0" orientation="portrait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CF43"/>
  <sheetViews>
    <sheetView view="pageBreakPreview" topLeftCell="B1" zoomScale="60" zoomScaleNormal="55" workbookViewId="0">
      <selection activeCell="AD13" sqref="AD13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156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'февраль 2018'!D29</f>
        <v>10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10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v>8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 t="shared" ref="R7:R13" si="0">D7</f>
        <v>8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'март 2017'!D7+'февраль 2018'!AD7</f>
        <v>27</v>
      </c>
    </row>
    <row r="8" spans="1:55" s="11" customFormat="1" ht="28.15" customHeight="1">
      <c r="A8" s="12"/>
      <c r="B8" s="105" t="s">
        <v>57</v>
      </c>
      <c r="C8" s="106"/>
      <c r="D8" s="10">
        <v>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8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'март 2017'!D8+'февраль 2018'!AD8</f>
        <v>23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v>7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7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'март 2017'!D10+'февраль 2018'!AD10</f>
        <v>22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>
        <f t="shared" si="0"/>
        <v>0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'март 2017'!D11+'февраль 2018'!AD11</f>
        <v>3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'март 2017'!D12+'февраль 2018'!AD12</f>
        <v>0</v>
      </c>
    </row>
    <row r="13" spans="1:55" s="11" customFormat="1" ht="16.5" thickBot="1">
      <c r="A13" s="13"/>
      <c r="B13" s="105" t="s">
        <v>64</v>
      </c>
      <c r="C13" s="106"/>
      <c r="D13" s="10">
        <v>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1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'март 2017'!D13+'февраль 2018'!AD13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8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8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'март 2017'!D16+'февраль 2018'!AD16</f>
        <v>18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v>6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6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'март 2017'!D21+'февраль 2018'!AD21</f>
        <v>27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6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'март 2017'!D23+'февраль 2018'!AD23</f>
        <v>27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12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12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v>6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CF43"/>
  <sheetViews>
    <sheetView topLeftCell="B4" zoomScale="55" zoomScaleNormal="55" workbookViewId="0">
      <selection activeCell="I11" sqref="I11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130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2</f>
        <v>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2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f>'январь 2018'!D7+'февраль 2018'!D7+'март 2017'!D7</f>
        <v>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27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</f>
        <v>27</v>
      </c>
    </row>
    <row r="8" spans="1:55" s="11" customFormat="1" ht="28.15" customHeight="1">
      <c r="A8" s="12"/>
      <c r="B8" s="105" t="s">
        <v>57</v>
      </c>
      <c r="C8" s="106"/>
      <c r="D8" s="10">
        <f>D7</f>
        <v>27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27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</f>
        <v>27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f>'январь 2018'!D10+'февраль 2018'!D10+'март 2017'!D10</f>
        <v>22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22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</f>
        <v>22</v>
      </c>
    </row>
    <row r="11" spans="1:55" s="11" customFormat="1" ht="19.899999999999999" customHeight="1">
      <c r="A11" s="12"/>
      <c r="B11" s="105" t="s">
        <v>33</v>
      </c>
      <c r="C11" s="106"/>
      <c r="D11" s="10">
        <f>'январь 2018'!D11+'февраль 2018'!D11+'март 2017'!D11</f>
        <v>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</f>
        <v>3</v>
      </c>
    </row>
    <row r="12" spans="1:55" s="11" customFormat="1" ht="19.899999999999999" customHeight="1">
      <c r="B12" s="105" t="s">
        <v>34</v>
      </c>
      <c r="C12" s="106"/>
      <c r="D12" s="10">
        <f>'январь 2018'!D12+'февраль 2018'!D12+'март 2017'!D12</f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</f>
        <v>0</v>
      </c>
    </row>
    <row r="13" spans="1:55" s="11" customFormat="1" ht="16.5" thickBot="1">
      <c r="A13" s="13"/>
      <c r="B13" s="105" t="s">
        <v>64</v>
      </c>
      <c r="C13" s="106"/>
      <c r="D13" s="10">
        <f>'январь 2018'!D13+'февраль 2018'!D13+'март 2017'!D13</f>
        <v>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27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27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</f>
        <v>27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f>'январь 2018'!D21+'февраль 2018'!D21+'март 2017'!D21</f>
        <v>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27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</f>
        <v>27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27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27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</f>
        <v>27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2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2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v>6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14:AC14"/>
    <mergeCell ref="B15:C15"/>
    <mergeCell ref="B16:C16"/>
    <mergeCell ref="B17:C17"/>
    <mergeCell ref="B18:C18"/>
    <mergeCell ref="B19:B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AD39"/>
    <mergeCell ref="D31:AC31"/>
    <mergeCell ref="B32:C32"/>
    <mergeCell ref="B33:C33"/>
    <mergeCell ref="B34:C34"/>
    <mergeCell ref="B35:C35"/>
    <mergeCell ref="B36:C3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CF43"/>
  <sheetViews>
    <sheetView topLeftCell="B4" zoomScale="55" zoomScaleNormal="55" workbookViewId="0">
      <selection activeCell="AE29" sqref="AE29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171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'март 2017'!D29</f>
        <v>12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12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v>18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18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D7+'март 2017'!AD7</f>
        <v>45</v>
      </c>
    </row>
    <row r="8" spans="1:55" s="11" customFormat="1" ht="28.15" customHeight="1">
      <c r="A8" s="12"/>
      <c r="B8" s="105" t="s">
        <v>57</v>
      </c>
      <c r="C8" s="106"/>
      <c r="D8" s="10">
        <v>18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18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D8+'март 2017'!AD8</f>
        <v>41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v>18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18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D10+'март 2017'!AD10</f>
        <v>40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D11+'март 2017'!AD11</f>
        <v>3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D12+'март 2017'!AD12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D13+'март 2017'!AD13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18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18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D16+'март 2017'!AD16</f>
        <v>36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v>6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6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D21+'март 2017'!AD21</f>
        <v>33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6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D23+'март 2017'!AD23</f>
        <v>33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24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24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v>18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CF43"/>
  <sheetViews>
    <sheetView view="pageBreakPreview" topLeftCell="B4" zoomScale="60" zoomScaleNormal="55" workbookViewId="0">
      <selection activeCell="D21" sqref="D21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'апрель 2017'!D29</f>
        <v>24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24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v>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 t="shared" ref="R7:R13" si="0">D7</f>
        <v>7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D7+'апрель 2017'!AD7</f>
        <v>52</v>
      </c>
    </row>
    <row r="8" spans="1:55" s="11" customFormat="1" ht="28.15" customHeight="1">
      <c r="A8" s="12"/>
      <c r="B8" s="105" t="s">
        <v>57</v>
      </c>
      <c r="C8" s="106"/>
      <c r="D8" s="10">
        <v>7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7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D8+'апрель 2017'!AD8</f>
        <v>48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v>7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7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D10+'апрель 2017'!AD10</f>
        <v>47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D11+'апрель 2017'!AD11</f>
        <v>3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D12+'апрель 2017'!AD12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D13+'апрель 2017'!AD13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7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7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D16+'апрель 2017'!AD16</f>
        <v>43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v>20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20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D21+'апрель 2017'!AD21</f>
        <v>53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20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20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D23+'апрель 2017'!AD23</f>
        <v>53</v>
      </c>
    </row>
    <row r="24" spans="1:79" s="11" customFormat="1" ht="35.25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9" customHeight="1" thickBot="1">
      <c r="A29" s="14"/>
      <c r="B29" s="97" t="s">
        <v>48</v>
      </c>
      <c r="C29" s="98"/>
      <c r="D29" s="10">
        <f>D6+D7-D21</f>
        <v>11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11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v>5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CF43"/>
  <sheetViews>
    <sheetView topLeftCell="B1" zoomScale="70" zoomScaleNormal="70" workbookViewId="0">
      <selection activeCell="D13" sqref="D13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129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'май 2017'!D29</f>
        <v>11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11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v>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 t="shared" ref="R7:R13" si="0">D7</f>
        <v>4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D7+'май 2017'!AD7</f>
        <v>56</v>
      </c>
    </row>
    <row r="8" spans="1:55" s="11" customFormat="1" ht="28.15" customHeight="1">
      <c r="A8" s="12"/>
      <c r="B8" s="105" t="s">
        <v>57</v>
      </c>
      <c r="C8" s="106"/>
      <c r="D8" s="10">
        <f>D7</f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 t="shared" si="0"/>
        <v>4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D8+'май 2017'!AD8</f>
        <v>52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v>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 t="shared" si="0"/>
        <v>4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D10+'май 2017'!AD10</f>
        <v>51</v>
      </c>
    </row>
    <row r="11" spans="1:55" s="11" customFormat="1" ht="19.899999999999999" customHeight="1">
      <c r="A11" s="12"/>
      <c r="B11" s="105" t="s">
        <v>33</v>
      </c>
      <c r="C11" s="10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D11+'май 2017'!AD11</f>
        <v>3</v>
      </c>
    </row>
    <row r="12" spans="1:55" s="11" customFormat="1" ht="19.899999999999999" customHeight="1">
      <c r="B12" s="105" t="s">
        <v>34</v>
      </c>
      <c r="C12" s="10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D12+'май 2017'!AD12</f>
        <v>0</v>
      </c>
    </row>
    <row r="13" spans="1:55" s="11" customFormat="1" ht="16.5" thickBot="1">
      <c r="A13" s="13"/>
      <c r="B13" s="105" t="s">
        <v>64</v>
      </c>
      <c r="C13" s="10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D13+'май 2017'!AD13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4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D16+'май 2017'!AD16</f>
        <v>47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v>6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6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D21+'май 2017'!AD21</f>
        <v>59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6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6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D23+'май 2017'!AD23</f>
        <v>59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9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9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v>6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CF43"/>
  <sheetViews>
    <sheetView view="pageBreakPreview" topLeftCell="B1" zoomScale="60" zoomScaleNormal="55" workbookViewId="0">
      <selection activeCell="B3" sqref="B3:C5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203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131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f>'1 квартал'!AD29</f>
        <v>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6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f>'апрель 2017'!D7+'май 2017'!D7+июнь!D7</f>
        <v>29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29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</f>
        <v>29</v>
      </c>
    </row>
    <row r="8" spans="1:55" s="11" customFormat="1" ht="28.15" customHeight="1">
      <c r="A8" s="12"/>
      <c r="B8" s="105" t="s">
        <v>57</v>
      </c>
      <c r="C8" s="106"/>
      <c r="D8" s="10">
        <f>D7</f>
        <v>29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29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</f>
        <v>29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f>'апрель 2017'!D10+'май 2017'!D10+июнь!D10</f>
        <v>29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29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</f>
        <v>29</v>
      </c>
    </row>
    <row r="11" spans="1:55" s="11" customFormat="1" ht="19.899999999999999" customHeight="1">
      <c r="A11" s="12"/>
      <c r="B11" s="105" t="s">
        <v>33</v>
      </c>
      <c r="C11" s="106"/>
      <c r="D11" s="10">
        <f>'апрель 2017'!D11+'май 2017'!D11+июнь!D11</f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55" s="11" customFormat="1" ht="19.899999999999999" customHeight="1">
      <c r="B12" s="105" t="s">
        <v>34</v>
      </c>
      <c r="C12" s="106"/>
      <c r="D12" s="10">
        <f>'апрель 2017'!D12+'май 2017'!D12+июнь!D12</f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55" s="11" customFormat="1" ht="16.5" thickBot="1">
      <c r="A13" s="13"/>
      <c r="B13" s="105" t="s">
        <v>64</v>
      </c>
      <c r="C13" s="106"/>
      <c r="D13" s="10">
        <f>'апрель 2017'!D13+'май 2017'!D13+июнь!D13</f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29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29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</f>
        <v>29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79" s="11" customFormat="1" ht="15.75">
      <c r="A21"/>
      <c r="B21" s="97"/>
      <c r="C21" s="9" t="s">
        <v>41</v>
      </c>
      <c r="D21" s="10">
        <f>'апрель 2017'!D21+'май 2017'!D21+июнь!D21</f>
        <v>32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32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</f>
        <v>32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32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32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</f>
        <v>32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3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3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3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39:AD39"/>
    <mergeCell ref="D31:AC31"/>
    <mergeCell ref="B32:C32"/>
    <mergeCell ref="B33:C33"/>
    <mergeCell ref="B34:C34"/>
    <mergeCell ref="B35:C35"/>
    <mergeCell ref="B36:C36"/>
    <mergeCell ref="B26:C26"/>
    <mergeCell ref="B27:C27"/>
    <mergeCell ref="B28:C28"/>
    <mergeCell ref="B29:C29"/>
    <mergeCell ref="B30:C30"/>
    <mergeCell ref="B31:C31"/>
    <mergeCell ref="B17:C17"/>
    <mergeCell ref="B18:C18"/>
    <mergeCell ref="B19:B22"/>
    <mergeCell ref="B23:C23"/>
    <mergeCell ref="B24:C24"/>
    <mergeCell ref="B25:C25"/>
    <mergeCell ref="B12:C12"/>
    <mergeCell ref="B13:C13"/>
    <mergeCell ref="B14:C14"/>
    <mergeCell ref="D14:AC14"/>
    <mergeCell ref="B15:C15"/>
    <mergeCell ref="B16:C16"/>
    <mergeCell ref="B6:C6"/>
    <mergeCell ref="B7:C7"/>
    <mergeCell ref="B8:C8"/>
    <mergeCell ref="B9:C9"/>
    <mergeCell ref="B10:C10"/>
    <mergeCell ref="B11:C11"/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3" orientation="landscape" r:id="rId1"/>
  <headerFooter alignWithMargins="0"/>
  <colBreaks count="1" manualBreakCount="1">
    <brk id="3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F43"/>
  <sheetViews>
    <sheetView topLeftCell="B1" zoomScale="55" zoomScaleNormal="55" workbookViewId="0">
      <selection activeCell="J5" sqref="J5"/>
    </sheetView>
  </sheetViews>
  <sheetFormatPr defaultRowHeight="15"/>
  <cols>
    <col min="1" max="1" width="4.85546875" hidden="1" customWidth="1"/>
    <col min="2" max="2" width="59" customWidth="1"/>
    <col min="3" max="4" width="17.7109375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6" width="5.5703125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6.28515625" customWidth="1"/>
  </cols>
  <sheetData>
    <row r="2" spans="1:55" ht="50.45" customHeight="1" thickBot="1">
      <c r="A2" s="1"/>
      <c r="B2" s="102" t="s">
        <v>204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5.6" customHeight="1">
      <c r="B3" s="109"/>
      <c r="C3" s="110"/>
      <c r="D3" s="110" t="s">
        <v>62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24" t="s">
        <v>0</v>
      </c>
    </row>
    <row r="4" spans="1:55" s="4" customFormat="1" ht="39" customHeight="1">
      <c r="B4" s="111"/>
      <c r="C4" s="112"/>
      <c r="D4" s="113" t="s">
        <v>63</v>
      </c>
      <c r="E4" s="107" t="s">
        <v>1</v>
      </c>
      <c r="F4" s="108"/>
      <c r="G4" s="108"/>
      <c r="H4" s="108"/>
      <c r="I4" s="108"/>
      <c r="J4" s="107" t="s">
        <v>2</v>
      </c>
      <c r="K4" s="108"/>
      <c r="L4" s="108"/>
      <c r="M4" s="108"/>
      <c r="N4" s="108"/>
      <c r="O4" s="107" t="s">
        <v>3</v>
      </c>
      <c r="P4" s="108"/>
      <c r="Q4" s="108"/>
      <c r="R4" s="108"/>
      <c r="S4" s="108"/>
      <c r="T4" s="107" t="s">
        <v>4</v>
      </c>
      <c r="U4" s="108"/>
      <c r="V4" s="108"/>
      <c r="W4" s="108"/>
      <c r="X4" s="108"/>
      <c r="Y4" s="107" t="s">
        <v>5</v>
      </c>
      <c r="Z4" s="108"/>
      <c r="AA4" s="108"/>
      <c r="AB4" s="108"/>
      <c r="AC4" s="108"/>
      <c r="AD4" s="112"/>
    </row>
    <row r="5" spans="1:55" s="5" customFormat="1" ht="409.15" customHeight="1" thickBot="1">
      <c r="A5" s="4"/>
      <c r="B5" s="111"/>
      <c r="C5" s="112"/>
      <c r="D5" s="114"/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6" t="s">
        <v>27</v>
      </c>
      <c r="AA5" s="6" t="s">
        <v>28</v>
      </c>
      <c r="AB5" s="6" t="s">
        <v>29</v>
      </c>
      <c r="AC5" s="6" t="s">
        <v>30</v>
      </c>
      <c r="AD5" s="112"/>
    </row>
    <row r="6" spans="1:55" s="11" customFormat="1" ht="34.15" customHeight="1">
      <c r="A6" s="8"/>
      <c r="B6" s="97" t="s">
        <v>31</v>
      </c>
      <c r="C6" s="98"/>
      <c r="D6" s="10">
        <v>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f>D6</f>
        <v>2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>
        <v>2</v>
      </c>
    </row>
    <row r="7" spans="1:55" s="11" customFormat="1" ht="28.15" customHeight="1">
      <c r="A7" s="12"/>
      <c r="B7" s="97" t="s">
        <v>56</v>
      </c>
      <c r="C7" s="98"/>
      <c r="D7" s="10">
        <f>'1 квартал'!AD7+'апрель 2017'!D7+'май 2017'!D7+июнь!D7</f>
        <v>56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f>D7</f>
        <v>56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f>D7</f>
        <v>56</v>
      </c>
    </row>
    <row r="8" spans="1:55" s="11" customFormat="1" ht="28.15" customHeight="1">
      <c r="A8" s="12"/>
      <c r="B8" s="105" t="s">
        <v>57</v>
      </c>
      <c r="C8" s="106"/>
      <c r="D8" s="10">
        <f>D7</f>
        <v>56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f>D8</f>
        <v>56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>
        <f>D8</f>
        <v>56</v>
      </c>
    </row>
    <row r="9" spans="1:55" s="11" customFormat="1" ht="31.15" customHeight="1">
      <c r="A9" s="12"/>
      <c r="B9" s="105" t="s">
        <v>58</v>
      </c>
      <c r="C9" s="10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55" s="11" customFormat="1" ht="18.600000000000001" customHeight="1">
      <c r="A10" s="12"/>
      <c r="B10" s="97" t="s">
        <v>32</v>
      </c>
      <c r="C10" s="98"/>
      <c r="D10" s="10">
        <f>'1 квартал'!AD10+'апрель 2017'!D10+'май 2017'!D10+июнь!D10</f>
        <v>51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f>D10</f>
        <v>51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>
        <f>D10</f>
        <v>51</v>
      </c>
    </row>
    <row r="11" spans="1:55" s="11" customFormat="1" ht="19.899999999999999" customHeight="1">
      <c r="A11" s="12"/>
      <c r="B11" s="105" t="s">
        <v>33</v>
      </c>
      <c r="C11" s="106"/>
      <c r="D11" s="10">
        <f>'1 квартал'!AD11+'апрель 2017'!D11+'май 2017'!D11+июнь!D11</f>
        <v>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>
        <f>D11</f>
        <v>3</v>
      </c>
    </row>
    <row r="12" spans="1:55" s="11" customFormat="1" ht="19.899999999999999" customHeight="1">
      <c r="B12" s="105" t="s">
        <v>34</v>
      </c>
      <c r="C12" s="106"/>
      <c r="D12" s="10">
        <f>'1 квартал'!AD12+'апрель 2017'!D12+'май 2017'!D12+июнь!D12</f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f>D12</f>
        <v>0</v>
      </c>
    </row>
    <row r="13" spans="1:55" s="11" customFormat="1" ht="16.5" thickBot="1">
      <c r="A13" s="13"/>
      <c r="B13" s="105" t="s">
        <v>64</v>
      </c>
      <c r="C13" s="106"/>
      <c r="D13" s="10">
        <f>'1 квартал'!AD13+'апрель 2017'!D13+'май 2017'!D13+июнь!D13</f>
        <v>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f>D13</f>
        <v>2</v>
      </c>
    </row>
    <row r="14" spans="1:55" s="11" customFormat="1" ht="16.5" thickBot="1">
      <c r="A14" s="8"/>
      <c r="B14" s="97" t="s">
        <v>35</v>
      </c>
      <c r="C14" s="98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25"/>
    </row>
    <row r="15" spans="1:55" s="11" customFormat="1" ht="33.6" customHeight="1" thickBot="1">
      <c r="A15" s="14"/>
      <c r="B15" s="97" t="s">
        <v>59</v>
      </c>
      <c r="C15" s="9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55" s="11" customFormat="1" ht="16.5" thickBot="1">
      <c r="A16" s="14"/>
      <c r="B16" s="97" t="s">
        <v>36</v>
      </c>
      <c r="C16" s="98"/>
      <c r="D16" s="10">
        <f>D7</f>
        <v>56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>D16</f>
        <v>56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>
        <f>D16</f>
        <v>56</v>
      </c>
    </row>
    <row r="17" spans="1:79" s="11" customFormat="1" ht="16.5" thickBot="1">
      <c r="A17" s="14"/>
      <c r="B17" s="97" t="s">
        <v>37</v>
      </c>
      <c r="C17" s="9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79" s="11" customFormat="1" ht="16.5" thickBot="1">
      <c r="A18" s="14"/>
      <c r="B18" s="97" t="s">
        <v>38</v>
      </c>
      <c r="C18" s="9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79" s="11" customFormat="1" ht="15.75">
      <c r="A19"/>
      <c r="B19" s="97" t="s">
        <v>60</v>
      </c>
      <c r="C19" s="9" t="s">
        <v>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79" s="11" customFormat="1" ht="31.5">
      <c r="A20"/>
      <c r="B20" s="97"/>
      <c r="C20" s="15" t="s">
        <v>40</v>
      </c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6"/>
    </row>
    <row r="21" spans="1:79" s="11" customFormat="1" ht="15.75">
      <c r="A21"/>
      <c r="B21" s="97"/>
      <c r="C21" s="9" t="s">
        <v>41</v>
      </c>
      <c r="D21" s="10">
        <f>'1 квартал'!AD21+'апрель 2017'!D21+'май 2017'!D21+июнь!D21</f>
        <v>59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f>D21</f>
        <v>59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f>D21</f>
        <v>59</v>
      </c>
    </row>
    <row r="22" spans="1:79" s="11" customFormat="1" ht="16.5" thickBot="1">
      <c r="A22"/>
      <c r="B22" s="97"/>
      <c r="C22" s="9" t="s">
        <v>42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79" s="11" customFormat="1" ht="49.9" customHeight="1" thickBot="1">
      <c r="A23" s="14"/>
      <c r="B23" s="97" t="s">
        <v>61</v>
      </c>
      <c r="C23" s="98"/>
      <c r="D23" s="10">
        <f>D21</f>
        <v>59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D23</f>
        <v>59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>D23</f>
        <v>59</v>
      </c>
    </row>
    <row r="24" spans="1:79" s="11" customFormat="1" ht="30.6" customHeight="1" thickBot="1">
      <c r="A24" s="14"/>
      <c r="B24" s="97" t="s">
        <v>43</v>
      </c>
      <c r="C24" s="9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79" s="11" customFormat="1" ht="31.15" customHeight="1" thickBot="1">
      <c r="A25" s="14"/>
      <c r="B25" s="97" t="s">
        <v>44</v>
      </c>
      <c r="C25" s="9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79" s="11" customFormat="1" ht="18.600000000000001" customHeight="1" thickBot="1">
      <c r="A26" s="14"/>
      <c r="B26" s="97" t="s">
        <v>45</v>
      </c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79" s="11" customFormat="1" ht="32.450000000000003" customHeight="1" thickBot="1">
      <c r="A27" s="14"/>
      <c r="B27" s="97" t="s">
        <v>46</v>
      </c>
      <c r="C27" s="9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79" s="11" customFormat="1" ht="16.5" thickBot="1">
      <c r="A28" s="14"/>
      <c r="B28" s="97" t="s">
        <v>47</v>
      </c>
      <c r="C28" s="9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79" s="11" customFormat="1" ht="30.6" customHeight="1" thickBot="1">
      <c r="A29" s="14"/>
      <c r="B29" s="97" t="s">
        <v>48</v>
      </c>
      <c r="C29" s="98"/>
      <c r="D29" s="10">
        <f>D6+D7-D21</f>
        <v>-1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>D29</f>
        <v>-1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>
        <f>R29</f>
        <v>-1</v>
      </c>
    </row>
    <row r="30" spans="1:79" s="11" customFormat="1" ht="32.450000000000003" customHeight="1" thickBot="1">
      <c r="A30" s="14"/>
      <c r="B30" s="97" t="s">
        <v>49</v>
      </c>
      <c r="C30" s="9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79" s="11" customFormat="1" ht="15.75">
      <c r="A31"/>
      <c r="B31" s="97" t="s">
        <v>50</v>
      </c>
      <c r="C31" s="98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5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11" customFormat="1" ht="48" customHeight="1">
      <c r="A32"/>
      <c r="B32" s="97" t="s">
        <v>51</v>
      </c>
      <c r="C32" s="98"/>
      <c r="D32" s="10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4" s="11" customFormat="1" ht="19.149999999999999" customHeight="1">
      <c r="A33"/>
      <c r="B33" s="97" t="s">
        <v>52</v>
      </c>
      <c r="C33" s="98"/>
      <c r="D33" s="10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4" s="11" customFormat="1" ht="33" customHeight="1">
      <c r="A34"/>
      <c r="B34" s="97" t="s">
        <v>53</v>
      </c>
      <c r="C34" s="98"/>
      <c r="D34" s="1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4" s="11" customFormat="1" ht="55.5" customHeight="1">
      <c r="A35"/>
      <c r="B35" s="97" t="s">
        <v>54</v>
      </c>
      <c r="C35" s="98"/>
      <c r="D35" s="10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ht="34.9" customHeight="1" thickBot="1">
      <c r="B36" s="99" t="s">
        <v>55</v>
      </c>
      <c r="C36" s="100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84" s="3" customFormat="1" ht="15.6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84" s="3" customFormat="1" ht="19.149999999999999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84" s="4" customFormat="1" ht="36" customHeight="1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84" s="4" customFormat="1" ht="18" customHeight="1">
      <c r="B40" s="16"/>
      <c r="C40" s="16"/>
      <c r="D40" s="16">
        <f>D7-D10-D11-D12-D13</f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/>
    </row>
    <row r="41" spans="1:84" s="4" customFormat="1" ht="14.45" customHeight="1">
      <c r="B41" s="16"/>
      <c r="C41" s="16"/>
      <c r="D41" s="16"/>
      <c r="E41" s="19"/>
      <c r="F41" s="2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</row>
    <row r="42" spans="1:84" ht="15.75"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84" ht="15.75">
      <c r="B43" s="21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</sheetData>
  <mergeCells count="41">
    <mergeCell ref="B2:AD2"/>
    <mergeCell ref="B3:C5"/>
    <mergeCell ref="D3:AC3"/>
    <mergeCell ref="D4:D5"/>
    <mergeCell ref="E4:I4"/>
    <mergeCell ref="J4:N4"/>
    <mergeCell ref="O4:S4"/>
    <mergeCell ref="T4:X4"/>
    <mergeCell ref="Y4:AC4"/>
    <mergeCell ref="AD4:AD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14:AC14"/>
    <mergeCell ref="B15:C15"/>
    <mergeCell ref="B16:C16"/>
    <mergeCell ref="B17:C17"/>
    <mergeCell ref="B18:C18"/>
    <mergeCell ref="B19:B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AD39"/>
    <mergeCell ref="D31:AC31"/>
    <mergeCell ref="B32:C32"/>
    <mergeCell ref="B33:C33"/>
    <mergeCell ref="B34:C34"/>
    <mergeCell ref="B35:C35"/>
    <mergeCell ref="B36:C36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42" orientation="landscape" r:id="rId1"/>
  <headerFooter alignWithMargins="0"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январь 2018</vt:lpstr>
      <vt:lpstr>февраль 2018</vt:lpstr>
      <vt:lpstr>март 2017</vt:lpstr>
      <vt:lpstr>1 квартал</vt:lpstr>
      <vt:lpstr>апрель 2017</vt:lpstr>
      <vt:lpstr>май 2017</vt:lpstr>
      <vt:lpstr>июнь</vt:lpstr>
      <vt:lpstr>2 квартал</vt:lpstr>
      <vt:lpstr>полугодие</vt:lpstr>
      <vt:lpstr>июль</vt:lpstr>
      <vt:lpstr>август</vt:lpstr>
      <vt:lpstr>сентябрь</vt:lpstr>
      <vt:lpstr>3 квартал</vt:lpstr>
      <vt:lpstr>9 месяцев</vt:lpstr>
      <vt:lpstr>октябрь</vt:lpstr>
      <vt:lpstr>ноябрь</vt:lpstr>
      <vt:lpstr>декабрь</vt:lpstr>
      <vt:lpstr>за 3 месяца</vt:lpstr>
      <vt:lpstr>год</vt:lpstr>
      <vt:lpstr>общая информация</vt:lpstr>
      <vt:lpstr>'1 квартал'!Область_печати</vt:lpstr>
      <vt:lpstr>'2 квартал'!Область_печати</vt:lpstr>
      <vt:lpstr>'3 квартал'!Область_печати</vt:lpstr>
      <vt:lpstr>'9 месяцев'!Область_печати</vt:lpstr>
      <vt:lpstr>август!Область_печати</vt:lpstr>
      <vt:lpstr>'апрель 2017'!Область_печати</vt:lpstr>
      <vt:lpstr>год!Область_печати</vt:lpstr>
      <vt:lpstr>декабрь!Область_печати</vt:lpstr>
      <vt:lpstr>'за 3 месяца'!Область_печати</vt:lpstr>
      <vt:lpstr>июль!Область_печати</vt:lpstr>
      <vt:lpstr>июнь!Область_печати</vt:lpstr>
      <vt:lpstr>'май 2017'!Область_печати</vt:lpstr>
      <vt:lpstr>'март 2017'!Область_печати</vt:lpstr>
      <vt:lpstr>ноябрь!Область_печати</vt:lpstr>
      <vt:lpstr>октябрь!Область_печати</vt:lpstr>
      <vt:lpstr>полугодие!Область_печати</vt:lpstr>
      <vt:lpstr>сентябрь!Область_печати</vt:lpstr>
      <vt:lpstr>'февраль 2018'!Область_печати</vt:lpstr>
      <vt:lpstr>'январь 2018'!Область_печати</vt:lpstr>
    </vt:vector>
  </TitlesOfParts>
  <Company>АГНОиПНО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riyu</cp:lastModifiedBy>
  <cp:lastPrinted>2017-10-10T07:50:00Z</cp:lastPrinted>
  <dcterms:created xsi:type="dcterms:W3CDTF">2013-01-23T02:12:21Z</dcterms:created>
  <dcterms:modified xsi:type="dcterms:W3CDTF">2018-03-20T07:45:00Z</dcterms:modified>
</cp:coreProperties>
</file>